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activeTab="0"/>
  </bookViews>
  <sheets>
    <sheet name="Cong Book" sheetId="1" r:id="rId1"/>
  </sheets>
  <definedNames>
    <definedName name="_xlnm.Print_Titles" localSheetId="0">'Cong Book'!$1:$16</definedName>
  </definedNames>
  <calcPr fullCalcOnLoad="1"/>
</workbook>
</file>

<file path=xl/sharedStrings.xml><?xml version="1.0" encoding="utf-8"?>
<sst xmlns="http://schemas.openxmlformats.org/spreadsheetml/2006/main" count="168" uniqueCount="121">
  <si>
    <t>SMITHSONIAN INSTITUTION FEDERAL BUDGET</t>
  </si>
  <si>
    <t>BY FUNCTION AND ACTIVITY</t>
  </si>
  <si>
    <t>(Thousands of Dollars)</t>
  </si>
  <si>
    <t>SI Unit Base Adjustments and Transfers</t>
  </si>
  <si>
    <t>Congressional Requested Increases and Decreases</t>
  </si>
  <si>
    <t>SI Activities</t>
  </si>
  <si>
    <t>FY 2002 Actual</t>
  </si>
  <si>
    <t>FY 2003 Request</t>
  </si>
  <si>
    <t>FY 2004 Request</t>
  </si>
  <si>
    <t>Functions</t>
  </si>
  <si>
    <t>Necessary Pay</t>
  </si>
  <si>
    <t>Exhibitions</t>
  </si>
  <si>
    <t>Education</t>
  </si>
  <si>
    <t>Collections</t>
  </si>
  <si>
    <t>Research</t>
  </si>
  <si>
    <t>FTEs</t>
  </si>
  <si>
    <t>Amount</t>
  </si>
  <si>
    <t>MUSEUMS AND RESEARCH INSTITUTES</t>
  </si>
  <si>
    <t>American Museums</t>
  </si>
  <si>
    <t>Anacostia Museum/Center for African American History and Culture</t>
  </si>
  <si>
    <t>**Adjustment to Base to Reflect FY 2004 Plan</t>
  </si>
  <si>
    <t>**Transfer of Facilities Management FTEs and Resources to Facilities Services</t>
  </si>
  <si>
    <t>Archives of American Art</t>
  </si>
  <si>
    <t>Center for Folklife and Cultural Heritage</t>
  </si>
  <si>
    <t>National Air and Space Museum</t>
  </si>
  <si>
    <t>**Moving and Installation of Artifacts at Udvar-Hazy, NASM</t>
  </si>
  <si>
    <t>**Udvar-Hazy Center, NASM</t>
  </si>
  <si>
    <t>National Museum of American History</t>
  </si>
  <si>
    <t>National Postal Museum</t>
  </si>
  <si>
    <t xml:space="preserve">National Museum of the American Indian  </t>
  </si>
  <si>
    <t>**Exhibition Activities</t>
  </si>
  <si>
    <t>**Communications Cabling</t>
  </si>
  <si>
    <t>**NMAI Mall Museum</t>
  </si>
  <si>
    <t xml:space="preserve">National Portrait Gallery  </t>
  </si>
  <si>
    <t>--NPG</t>
  </si>
  <si>
    <t>--1/2 SAAM/NPG Bldg. Mgr.</t>
  </si>
  <si>
    <t>Smithsonian American Art Museum</t>
  </si>
  <si>
    <t>--SAAM</t>
  </si>
  <si>
    <t>International Art Museums</t>
  </si>
  <si>
    <t xml:space="preserve">Arthur M. Sackler Gallery/Freer Gallery of Art  </t>
  </si>
  <si>
    <t>Cooper-Hewitt, National Design Museum</t>
  </si>
  <si>
    <t xml:space="preserve">Hirshhorn Museum &amp; Sculpture Garden  </t>
  </si>
  <si>
    <t xml:space="preserve">National Museum of African Art  </t>
  </si>
  <si>
    <t>Science Museums and Research Institutes</t>
  </si>
  <si>
    <t xml:space="preserve">National Museum of Natural History  </t>
  </si>
  <si>
    <t>**Transfer of FTEs and Resources to Facilities Services</t>
  </si>
  <si>
    <t>National Zoological Park</t>
  </si>
  <si>
    <t>**NZP Security Improvements</t>
  </si>
  <si>
    <t>**Transfer of NZP Project Management Staff to Facilities Services</t>
  </si>
  <si>
    <t>Smithsonian Astrophysical Observatory</t>
  </si>
  <si>
    <t>**Veritas</t>
  </si>
  <si>
    <t>**Rental Costs</t>
  </si>
  <si>
    <t>Smithsonian Center for Materials Research and Education</t>
  </si>
  <si>
    <t xml:space="preserve">Smithsonian Environmental Research Center  </t>
  </si>
  <si>
    <t>Smithsonian Tropical Research Institute</t>
  </si>
  <si>
    <t>TOTAL, MUSEUMS AND RESEARCH INSTITUTES</t>
  </si>
  <si>
    <t>PROGRAM SUPPORT AND OUTREACH</t>
  </si>
  <si>
    <t>Outreach</t>
  </si>
  <si>
    <t>**Science Fellowships</t>
  </si>
  <si>
    <t>Communications</t>
  </si>
  <si>
    <t>Institution-wide Programs</t>
  </si>
  <si>
    <t>**Increased Latino Programming</t>
  </si>
  <si>
    <t>Office of Exhibits Central</t>
  </si>
  <si>
    <t>Major Scientific Instrumentation</t>
  </si>
  <si>
    <t>Museum Support Center</t>
  </si>
  <si>
    <t>Smithsonian Institution Archives</t>
  </si>
  <si>
    <t>Smithsonian Institution Libraries</t>
  </si>
  <si>
    <t>**Libraries Serials Inflation</t>
  </si>
  <si>
    <t>TOTAL, PROGRAM SUPPORT AND OUTREACH</t>
  </si>
  <si>
    <t>ADMINISTRATION</t>
  </si>
  <si>
    <t>**Enterprise Resource Planning (ERP)</t>
  </si>
  <si>
    <t>**Managed Information Technology Infrastructure</t>
  </si>
  <si>
    <t>**Information Technology Security</t>
  </si>
  <si>
    <t>**Holocaust Website</t>
  </si>
  <si>
    <t>**Telecommunications Infrastructure Modernization</t>
  </si>
  <si>
    <t>**Support for Increased Contracting Workload</t>
  </si>
  <si>
    <t>**FY 2004 Workers' Compensation Increase</t>
  </si>
  <si>
    <t>TOTAL, ADMINISTRATION</t>
  </si>
  <si>
    <t>Facilities Maintenance</t>
  </si>
  <si>
    <t>**Facilities Maintenance</t>
  </si>
  <si>
    <t>**NMAI Mall Museum Support</t>
  </si>
  <si>
    <t>**OPS Security Improvements</t>
  </si>
  <si>
    <t>**Transfer of FTEs and Resources from RR&amp;A Account</t>
  </si>
  <si>
    <t>**Transfer of Facilities Maintenance FTEs and Resources from Facilities Ops., Sec., and Support</t>
  </si>
  <si>
    <t>**Transfer of Facilities Maintenance FTEs and Resources from Museums and NZP</t>
  </si>
  <si>
    <t>Facilities Operations, Security and Support</t>
  </si>
  <si>
    <t>**Security Systems Modernization</t>
  </si>
  <si>
    <t>**Security Improvement</t>
  </si>
  <si>
    <t>**FY 2004 Rent Increase</t>
  </si>
  <si>
    <t>**FY 2004 Utilities and Postage Increase</t>
  </si>
  <si>
    <t>**Facilities Staff Support</t>
  </si>
  <si>
    <t>**Transfer of Facilities Maintenance FTEs and Resources to Facilities Maintenance</t>
  </si>
  <si>
    <t>TOTAL, FACILITIES SERVICES</t>
  </si>
  <si>
    <t>-</t>
  </si>
  <si>
    <t>Subtotal, Smithsonian Institution</t>
  </si>
  <si>
    <t>FY 2003 Offsetting Reduction</t>
  </si>
  <si>
    <t>FY 2003 Rescission of Prior Years' Unobligated Funds</t>
  </si>
  <si>
    <t>FY 2004 Offsetting Reduction</t>
  </si>
  <si>
    <t>TOTAL, SMITHSONIAN INSTITUTION</t>
  </si>
  <si>
    <t>Definitions:</t>
  </si>
  <si>
    <t>(a)</t>
  </si>
  <si>
    <t>Facilities Services - Housekeeping, physical plant and grounds maintenance, environmental management, health and safety, engineers and architects supporting facility maintenance and construction</t>
  </si>
  <si>
    <t>(b)</t>
  </si>
  <si>
    <t>Security - Protection and safeguarding of staff, visitors, collections and buildings</t>
  </si>
  <si>
    <t>(c)</t>
  </si>
  <si>
    <t xml:space="preserve">Information Technology - Information technology infrastructure (operating, maintaining and evolving the information technology infrastructure), data management </t>
  </si>
  <si>
    <t xml:space="preserve">(defining metadata and capturing and maintaining data in electronic form for internal databases, web sites, and data exchanges used by Smithsonian staff and the public), </t>
  </si>
  <si>
    <t>and computer-based applications (designing, acquiring or developing, maintaining, and enhancing computer-based application software; training staff; advising on hardware</t>
  </si>
  <si>
    <t>and software specifications and capabilities)</t>
  </si>
  <si>
    <t>(d)</t>
  </si>
  <si>
    <t>Finance/General Admn. - This includes Finance, Human Resources, Archives, Public Affairs, Administrative Management, Central Staff and other general administrative</t>
  </si>
  <si>
    <t>activities</t>
  </si>
  <si>
    <t>Footnotes:</t>
  </si>
  <si>
    <t>(1)</t>
  </si>
  <si>
    <t>For comparison purposes, the FY 2002 Actual and FY 2003 Request have been adjusted to reflect the restructuring of the Office of Facilities Engineering and Operations.</t>
  </si>
  <si>
    <r>
      <t>Facilities</t>
    </r>
    <r>
      <rPr>
        <vertAlign val="superscript"/>
        <sz val="10"/>
        <rFont val="Univers"/>
        <family val="2"/>
      </rPr>
      <t>(a)</t>
    </r>
  </si>
  <si>
    <r>
      <t>Security</t>
    </r>
    <r>
      <rPr>
        <vertAlign val="superscript"/>
        <sz val="10"/>
        <rFont val="Univers"/>
        <family val="2"/>
      </rPr>
      <t>(b)</t>
    </r>
  </si>
  <si>
    <r>
      <t>IT</t>
    </r>
    <r>
      <rPr>
        <vertAlign val="superscript"/>
        <sz val="10"/>
        <rFont val="Univers"/>
        <family val="2"/>
      </rPr>
      <t>(c)</t>
    </r>
  </si>
  <si>
    <r>
      <t>Finance/ General Admn.</t>
    </r>
    <r>
      <rPr>
        <vertAlign val="superscript"/>
        <sz val="10"/>
        <rFont val="Univers"/>
        <family val="2"/>
      </rPr>
      <t>(d)</t>
    </r>
  </si>
  <si>
    <r>
      <t xml:space="preserve">FACILITIES SERVICES </t>
    </r>
    <r>
      <rPr>
        <b/>
        <vertAlign val="superscript"/>
        <sz val="10"/>
        <rFont val="Univers"/>
        <family val="2"/>
      </rPr>
      <t>(1)</t>
    </r>
  </si>
  <si>
    <t>FY 2003 Request w/ FY 2004 Increases and Decreases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</si>
</sst>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Univers"/>
      <family val="0"/>
    </font>
    <font>
      <sz val="10"/>
      <name val="Arial"/>
      <family val="0"/>
    </font>
    <font>
      <b/>
      <sz val="12"/>
      <name val="Univers"/>
      <family val="2"/>
    </font>
    <font>
      <b/>
      <sz val="10"/>
      <name val="Univers"/>
      <family val="2"/>
    </font>
    <font>
      <b/>
      <sz val="10"/>
      <color indexed="40"/>
      <name val="Univers"/>
      <family val="2"/>
    </font>
    <font>
      <b/>
      <sz val="12"/>
      <color indexed="40"/>
      <name val="Univers"/>
      <family val="2"/>
    </font>
    <font>
      <b/>
      <sz val="12"/>
      <color indexed="50"/>
      <name val="Univers"/>
      <family val="2"/>
    </font>
    <font>
      <vertAlign val="superscript"/>
      <sz val="10"/>
      <name val="Univers"/>
      <family val="2"/>
    </font>
    <font>
      <sz val="12"/>
      <name val="Univers"/>
      <family val="2"/>
    </font>
    <font>
      <b/>
      <i/>
      <sz val="10"/>
      <name val="Univers"/>
      <family val="2"/>
    </font>
    <font>
      <sz val="10"/>
      <color indexed="10"/>
      <name val="Univers"/>
      <family val="2"/>
    </font>
    <font>
      <sz val="12"/>
      <color indexed="10"/>
      <name val="Univers"/>
      <family val="2"/>
    </font>
    <font>
      <sz val="10"/>
      <color indexed="40"/>
      <name val="Univers"/>
      <family val="2"/>
    </font>
    <font>
      <sz val="12"/>
      <color indexed="40"/>
      <name val="Univers"/>
      <family val="2"/>
    </font>
    <font>
      <sz val="10"/>
      <color indexed="40"/>
      <name val="Arial"/>
      <family val="0"/>
    </font>
    <font>
      <sz val="10"/>
      <color indexed="10"/>
      <name val="Arial"/>
      <family val="0"/>
    </font>
    <font>
      <b/>
      <vertAlign val="superscript"/>
      <sz val="10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49" fontId="2" fillId="0" borderId="0" xfId="19" applyNumberFormat="1" applyFont="1" applyAlignment="1">
      <alignment horizontal="centerContinuous"/>
      <protection/>
    </xf>
    <xf numFmtId="49" fontId="3" fillId="0" borderId="0" xfId="19" applyNumberFormat="1" applyFont="1" applyAlignment="1">
      <alignment horizontal="centerContinuous"/>
      <protection/>
    </xf>
    <xf numFmtId="0" fontId="1" fillId="0" borderId="0" xfId="19">
      <alignment/>
      <protection/>
    </xf>
    <xf numFmtId="49" fontId="3" fillId="2" borderId="0" xfId="19" applyNumberFormat="1" applyFont="1" applyFill="1" applyAlignment="1">
      <alignment horizontal="centerContinuous"/>
      <protection/>
    </xf>
    <xf numFmtId="49" fontId="3" fillId="0" borderId="0" xfId="19" applyNumberFormat="1" applyFont="1" applyAlignment="1">
      <alignment/>
      <protection/>
    </xf>
    <xf numFmtId="0" fontId="1" fillId="0" borderId="0" xfId="19" applyAlignment="1">
      <alignment horizontal="center"/>
      <protection/>
    </xf>
    <xf numFmtId="44" fontId="2" fillId="0" borderId="0" xfId="19" applyNumberFormat="1" applyFont="1" applyAlignment="1">
      <alignment horizontal="centerContinuous"/>
      <protection/>
    </xf>
    <xf numFmtId="49" fontId="3" fillId="3" borderId="0" xfId="19" applyNumberFormat="1" applyFont="1" applyFill="1" applyAlignment="1">
      <alignment horizontal="centerContinuous"/>
      <protection/>
    </xf>
    <xf numFmtId="49" fontId="4" fillId="0" borderId="0" xfId="19" applyNumberFormat="1" applyFont="1" applyAlignment="1">
      <alignment horizontal="centerContinuous"/>
      <protection/>
    </xf>
    <xf numFmtId="49" fontId="5" fillId="0" borderId="0" xfId="19" applyNumberFormat="1" applyFont="1" applyAlignment="1">
      <alignment/>
      <protection/>
    </xf>
    <xf numFmtId="49" fontId="6" fillId="0" borderId="0" xfId="19" applyNumberFormat="1" applyFont="1" applyAlignment="1">
      <alignment/>
      <protection/>
    </xf>
    <xf numFmtId="49" fontId="2" fillId="0" borderId="0" xfId="19" applyNumberFormat="1" applyFont="1" applyAlignment="1">
      <alignment horizontal="center"/>
      <protection/>
    </xf>
    <xf numFmtId="41" fontId="2" fillId="0" borderId="0" xfId="19" applyNumberFormat="1" applyFont="1" applyAlignment="1">
      <alignment horizontal="center"/>
      <protection/>
    </xf>
    <xf numFmtId="41" fontId="0" fillId="0" borderId="1" xfId="19" applyNumberFormat="1" applyFont="1" applyFill="1" applyBorder="1" applyAlignment="1">
      <alignment horizontal="center" vertical="center" wrapText="1"/>
      <protection/>
    </xf>
    <xf numFmtId="41" fontId="0" fillId="0" borderId="2" xfId="19" applyNumberFormat="1" applyFont="1" applyFill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/>
      <protection/>
    </xf>
    <xf numFmtId="41" fontId="0" fillId="0" borderId="4" xfId="19" applyNumberFormat="1" applyFont="1" applyBorder="1" applyAlignment="1">
      <alignment horizontal="center"/>
      <protection/>
    </xf>
    <xf numFmtId="49" fontId="0" fillId="0" borderId="5" xfId="19" applyNumberFormat="1" applyFont="1" applyFill="1" applyBorder="1" applyAlignment="1">
      <alignment horizontal="right" vertical="center"/>
      <protection/>
    </xf>
    <xf numFmtId="0" fontId="0" fillId="0" borderId="5" xfId="19" applyFont="1" applyBorder="1" applyAlignment="1">
      <alignment horizontal="right" vertical="center"/>
      <protection/>
    </xf>
    <xf numFmtId="49" fontId="0" fillId="0" borderId="6" xfId="19" applyNumberFormat="1" applyFont="1" applyFill="1" applyBorder="1" applyAlignment="1">
      <alignment horizontal="right" vertical="center"/>
      <protection/>
    </xf>
    <xf numFmtId="0" fontId="0" fillId="0" borderId="7" xfId="19" applyFont="1" applyBorder="1" applyAlignment="1">
      <alignment horizontal="right" vertical="center"/>
      <protection/>
    </xf>
    <xf numFmtId="49" fontId="2" fillId="4" borderId="1" xfId="19" applyNumberFormat="1" applyFont="1" applyFill="1" applyBorder="1" applyProtection="1">
      <alignment/>
      <protection/>
    </xf>
    <xf numFmtId="49" fontId="2" fillId="4" borderId="0" xfId="19" applyNumberFormat="1" applyFont="1" applyFill="1" applyBorder="1" applyProtection="1">
      <alignment/>
      <protection/>
    </xf>
    <xf numFmtId="49" fontId="2" fillId="4" borderId="0" xfId="19" applyNumberFormat="1" applyFont="1" applyFill="1" applyBorder="1">
      <alignment/>
      <protection/>
    </xf>
    <xf numFmtId="38" fontId="3" fillId="4" borderId="8" xfId="19" applyNumberFormat="1" applyFont="1" applyFill="1" applyBorder="1" applyAlignment="1">
      <alignment horizontal="right"/>
      <protection/>
    </xf>
    <xf numFmtId="38" fontId="3" fillId="4" borderId="2" xfId="19" applyNumberFormat="1" applyFont="1" applyFill="1" applyBorder="1" applyAlignment="1">
      <alignment horizontal="right"/>
      <protection/>
    </xf>
    <xf numFmtId="38" fontId="3" fillId="4" borderId="0" xfId="19" applyNumberFormat="1" applyFont="1" applyFill="1" applyBorder="1" applyAlignment="1">
      <alignment horizontal="right"/>
      <protection/>
    </xf>
    <xf numFmtId="38" fontId="3" fillId="4" borderId="9" xfId="19" applyNumberFormat="1" applyFont="1" applyFill="1" applyBorder="1" applyAlignment="1">
      <alignment horizontal="right"/>
      <protection/>
    </xf>
    <xf numFmtId="38" fontId="3" fillId="4" borderId="10" xfId="19" applyNumberFormat="1" applyFont="1" applyFill="1" applyBorder="1" applyAlignment="1">
      <alignment horizontal="right"/>
      <protection/>
    </xf>
    <xf numFmtId="38" fontId="3" fillId="4" borderId="1" xfId="19" applyNumberFormat="1" applyFont="1" applyFill="1" applyBorder="1" applyAlignment="1">
      <alignment horizontal="right"/>
      <protection/>
    </xf>
    <xf numFmtId="49" fontId="2" fillId="4" borderId="11" xfId="19" applyNumberFormat="1" applyFont="1" applyFill="1" applyBorder="1" applyProtection="1">
      <alignment/>
      <protection/>
    </xf>
    <xf numFmtId="49" fontId="2" fillId="4" borderId="12" xfId="19" applyNumberFormat="1" applyFont="1" applyFill="1" applyBorder="1" applyProtection="1">
      <alignment/>
      <protection/>
    </xf>
    <xf numFmtId="49" fontId="2" fillId="4" borderId="12" xfId="19" applyNumberFormat="1" applyFont="1" applyFill="1" applyBorder="1">
      <alignment/>
      <protection/>
    </xf>
    <xf numFmtId="38" fontId="3" fillId="4" borderId="13" xfId="19" applyNumberFormat="1" applyFont="1" applyFill="1" applyBorder="1" applyAlignment="1">
      <alignment horizontal="right"/>
      <protection/>
    </xf>
    <xf numFmtId="38" fontId="3" fillId="4" borderId="14" xfId="19" applyNumberFormat="1" applyFont="1" applyFill="1" applyBorder="1" applyAlignment="1">
      <alignment horizontal="right"/>
      <protection/>
    </xf>
    <xf numFmtId="38" fontId="3" fillId="4" borderId="12" xfId="19" applyNumberFormat="1" applyFont="1" applyFill="1" applyBorder="1" applyAlignment="1">
      <alignment horizontal="right"/>
      <protection/>
    </xf>
    <xf numFmtId="38" fontId="3" fillId="4" borderId="15" xfId="19" applyNumberFormat="1" applyFont="1" applyFill="1" applyBorder="1" applyAlignment="1">
      <alignment horizontal="right"/>
      <protection/>
    </xf>
    <xf numFmtId="38" fontId="3" fillId="4" borderId="16" xfId="19" applyNumberFormat="1" applyFont="1" applyFill="1" applyBorder="1" applyAlignment="1">
      <alignment horizontal="right"/>
      <protection/>
    </xf>
    <xf numFmtId="38" fontId="3" fillId="4" borderId="11" xfId="19" applyNumberFormat="1" applyFont="1" applyFill="1" applyBorder="1" applyAlignment="1">
      <alignment horizontal="right"/>
      <protection/>
    </xf>
    <xf numFmtId="49" fontId="2" fillId="0" borderId="1" xfId="19" applyNumberFormat="1" applyFont="1" applyFill="1" applyBorder="1" applyProtection="1">
      <alignment/>
      <protection/>
    </xf>
    <xf numFmtId="49" fontId="2" fillId="0" borderId="0" xfId="19" applyNumberFormat="1" applyFont="1" applyFill="1" applyBorder="1" applyProtection="1">
      <alignment/>
      <protection/>
    </xf>
    <xf numFmtId="49" fontId="2" fillId="0" borderId="0" xfId="19" applyNumberFormat="1" applyFont="1" applyFill="1" applyBorder="1">
      <alignment/>
      <protection/>
    </xf>
    <xf numFmtId="38" fontId="3" fillId="0" borderId="8" xfId="19" applyNumberFormat="1" applyFont="1" applyFill="1" applyBorder="1" applyAlignment="1">
      <alignment horizontal="right"/>
      <protection/>
    </xf>
    <xf numFmtId="38" fontId="3" fillId="0" borderId="2" xfId="19" applyNumberFormat="1" applyFont="1" applyFill="1" applyBorder="1" applyAlignment="1">
      <alignment horizontal="right"/>
      <protection/>
    </xf>
    <xf numFmtId="38" fontId="3" fillId="0" borderId="0" xfId="19" applyNumberFormat="1" applyFont="1" applyFill="1" applyBorder="1" applyAlignment="1">
      <alignment horizontal="right"/>
      <protection/>
    </xf>
    <xf numFmtId="38" fontId="3" fillId="0" borderId="9" xfId="19" applyNumberFormat="1" applyFont="1" applyFill="1" applyBorder="1" applyAlignment="1">
      <alignment horizontal="right"/>
      <protection/>
    </xf>
    <xf numFmtId="38" fontId="3" fillId="0" borderId="10" xfId="19" applyNumberFormat="1" applyFont="1" applyFill="1" applyBorder="1" applyAlignment="1">
      <alignment horizontal="right"/>
      <protection/>
    </xf>
    <xf numFmtId="38" fontId="3" fillId="0" borderId="1" xfId="19" applyNumberFormat="1" applyFont="1" applyFill="1" applyBorder="1" applyAlignment="1">
      <alignment horizontal="right"/>
      <protection/>
    </xf>
    <xf numFmtId="49" fontId="3" fillId="0" borderId="1" xfId="19" applyNumberFormat="1" applyFont="1" applyBorder="1" applyProtection="1">
      <alignment/>
      <protection/>
    </xf>
    <xf numFmtId="49" fontId="3" fillId="0" borderId="0" xfId="19" applyNumberFormat="1" applyFont="1" applyBorder="1" applyProtection="1">
      <alignment/>
      <protection/>
    </xf>
    <xf numFmtId="49" fontId="8" fillId="0" borderId="0" xfId="19" applyNumberFormat="1" applyFont="1" applyBorder="1">
      <alignment/>
      <protection/>
    </xf>
    <xf numFmtId="37" fontId="0" fillId="0" borderId="8" xfId="19" applyNumberFormat="1" applyFont="1" applyBorder="1" applyAlignment="1">
      <alignment horizontal="right"/>
      <protection/>
    </xf>
    <xf numFmtId="37" fontId="0" fillId="0" borderId="2" xfId="19" applyNumberFormat="1" applyFont="1" applyBorder="1" applyAlignment="1">
      <alignment horizontal="right"/>
      <protection/>
    </xf>
    <xf numFmtId="37" fontId="0" fillId="0" borderId="0" xfId="19" applyNumberFormat="1" applyFont="1" applyBorder="1" applyAlignment="1">
      <alignment horizontal="right"/>
      <protection/>
    </xf>
    <xf numFmtId="37" fontId="0" fillId="0" borderId="9" xfId="19" applyNumberFormat="1" applyFont="1" applyBorder="1" applyAlignment="1">
      <alignment horizontal="right"/>
      <protection/>
    </xf>
    <xf numFmtId="37" fontId="0" fillId="0" borderId="1" xfId="19" applyNumberFormat="1" applyFont="1" applyBorder="1" applyAlignment="1">
      <alignment horizontal="right"/>
      <protection/>
    </xf>
    <xf numFmtId="49" fontId="9" fillId="0" borderId="1" xfId="19" applyNumberFormat="1" applyFont="1" applyBorder="1" applyProtection="1">
      <alignment/>
      <protection/>
    </xf>
    <xf numFmtId="49" fontId="9" fillId="0" borderId="0" xfId="19" applyNumberFormat="1" applyFont="1" applyBorder="1" applyProtection="1">
      <alignment/>
      <protection/>
    </xf>
    <xf numFmtId="49" fontId="0" fillId="0" borderId="1" xfId="19" applyNumberFormat="1" applyFont="1" applyBorder="1" applyProtection="1">
      <alignment/>
      <protection/>
    </xf>
    <xf numFmtId="49" fontId="0" fillId="0" borderId="0" xfId="19" applyNumberFormat="1" applyFont="1" applyBorder="1" applyProtection="1">
      <alignment/>
      <protection/>
    </xf>
    <xf numFmtId="49" fontId="10" fillId="0" borderId="1" xfId="19" applyNumberFormat="1" applyFont="1" applyBorder="1" applyProtection="1">
      <alignment/>
      <protection/>
    </xf>
    <xf numFmtId="49" fontId="10" fillId="0" borderId="0" xfId="19" applyNumberFormat="1" applyFont="1" applyBorder="1" applyProtection="1">
      <alignment/>
      <protection/>
    </xf>
    <xf numFmtId="49" fontId="11" fillId="0" borderId="0" xfId="19" applyNumberFormat="1" applyFont="1" applyBorder="1">
      <alignment/>
      <protection/>
    </xf>
    <xf numFmtId="37" fontId="10" fillId="0" borderId="8" xfId="19" applyNumberFormat="1" applyFont="1" applyBorder="1" applyAlignment="1">
      <alignment horizontal="right"/>
      <protection/>
    </xf>
    <xf numFmtId="37" fontId="10" fillId="0" borderId="2" xfId="19" applyNumberFormat="1" applyFont="1" applyBorder="1" applyAlignment="1">
      <alignment horizontal="right"/>
      <protection/>
    </xf>
    <xf numFmtId="37" fontId="10" fillId="0" borderId="0" xfId="19" applyNumberFormat="1" applyFont="1" applyBorder="1" applyAlignment="1">
      <alignment horizontal="right"/>
      <protection/>
    </xf>
    <xf numFmtId="37" fontId="10" fillId="0" borderId="9" xfId="19" applyNumberFormat="1" applyFont="1" applyBorder="1" applyAlignment="1">
      <alignment horizontal="right"/>
      <protection/>
    </xf>
    <xf numFmtId="37" fontId="10" fillId="0" borderId="1" xfId="19" applyNumberFormat="1" applyFont="1" applyBorder="1" applyAlignment="1">
      <alignment horizontal="right"/>
      <protection/>
    </xf>
    <xf numFmtId="49" fontId="10" fillId="0" borderId="0" xfId="19" applyNumberFormat="1" applyFont="1" applyFill="1" applyBorder="1" applyProtection="1">
      <alignment/>
      <protection/>
    </xf>
    <xf numFmtId="49" fontId="12" fillId="0" borderId="1" xfId="19" applyNumberFormat="1" applyFont="1" applyBorder="1" applyProtection="1">
      <alignment/>
      <protection/>
    </xf>
    <xf numFmtId="49" fontId="12" fillId="0" borderId="0" xfId="19" applyNumberFormat="1" applyFont="1" applyBorder="1" applyProtection="1">
      <alignment/>
      <protection/>
    </xf>
    <xf numFmtId="49" fontId="13" fillId="0" borderId="0" xfId="19" applyNumberFormat="1" applyFont="1" applyBorder="1">
      <alignment/>
      <protection/>
    </xf>
    <xf numFmtId="37" fontId="12" fillId="0" borderId="8" xfId="19" applyNumberFormat="1" applyFont="1" applyBorder="1" applyAlignment="1">
      <alignment horizontal="right"/>
      <protection/>
    </xf>
    <xf numFmtId="37" fontId="12" fillId="0" borderId="2" xfId="19" applyNumberFormat="1" applyFont="1" applyBorder="1" applyAlignment="1">
      <alignment horizontal="right"/>
      <protection/>
    </xf>
    <xf numFmtId="37" fontId="12" fillId="0" borderId="0" xfId="19" applyNumberFormat="1" applyFont="1" applyBorder="1" applyAlignment="1">
      <alignment horizontal="right"/>
      <protection/>
    </xf>
    <xf numFmtId="37" fontId="12" fillId="0" borderId="9" xfId="19" applyNumberFormat="1" applyFont="1" applyBorder="1" applyAlignment="1">
      <alignment horizontal="right"/>
      <protection/>
    </xf>
    <xf numFmtId="0" fontId="14" fillId="0" borderId="0" xfId="19" applyFont="1">
      <alignment/>
      <protection/>
    </xf>
    <xf numFmtId="49" fontId="0" fillId="0" borderId="1" xfId="19" applyNumberFormat="1" applyFont="1" applyBorder="1" applyProtection="1" quotePrefix="1">
      <alignment/>
      <protection/>
    </xf>
    <xf numFmtId="49" fontId="0" fillId="0" borderId="0" xfId="19" applyNumberFormat="1" applyFont="1" applyBorder="1" applyProtection="1" quotePrefix="1">
      <alignment/>
      <protection/>
    </xf>
    <xf numFmtId="37" fontId="12" fillId="0" borderId="1" xfId="19" applyNumberFormat="1" applyFont="1" applyBorder="1" applyAlignment="1">
      <alignment horizontal="right"/>
      <protection/>
    </xf>
    <xf numFmtId="0" fontId="0" fillId="0" borderId="0" xfId="19" applyFont="1">
      <alignment/>
      <protection/>
    </xf>
    <xf numFmtId="49" fontId="0" fillId="0" borderId="17" xfId="19" applyNumberFormat="1" applyFont="1" applyBorder="1" applyProtection="1">
      <alignment/>
      <protection/>
    </xf>
    <xf numFmtId="49" fontId="0" fillId="0" borderId="18" xfId="19" applyNumberFormat="1" applyFont="1" applyBorder="1" applyProtection="1">
      <alignment/>
      <protection/>
    </xf>
    <xf numFmtId="49" fontId="8" fillId="0" borderId="18" xfId="19" applyNumberFormat="1" applyFont="1" applyBorder="1">
      <alignment/>
      <protection/>
    </xf>
    <xf numFmtId="37" fontId="0" fillId="0" borderId="19" xfId="19" applyNumberFormat="1" applyFont="1" applyBorder="1" applyAlignment="1">
      <alignment horizontal="right"/>
      <protection/>
    </xf>
    <xf numFmtId="37" fontId="0" fillId="0" borderId="20" xfId="19" applyNumberFormat="1" applyFont="1" applyBorder="1" applyAlignment="1">
      <alignment horizontal="right"/>
      <protection/>
    </xf>
    <xf numFmtId="37" fontId="0" fillId="0" borderId="18" xfId="19" applyNumberFormat="1" applyFont="1" applyBorder="1" applyAlignment="1">
      <alignment horizontal="right"/>
      <protection/>
    </xf>
    <xf numFmtId="37" fontId="0" fillId="0" borderId="21" xfId="19" applyNumberFormat="1" applyFont="1" applyBorder="1" applyAlignment="1">
      <alignment horizontal="right"/>
      <protection/>
    </xf>
    <xf numFmtId="37" fontId="0" fillId="0" borderId="17" xfId="19" applyNumberFormat="1" applyFont="1" applyBorder="1" applyAlignment="1">
      <alignment horizontal="right"/>
      <protection/>
    </xf>
    <xf numFmtId="49" fontId="0" fillId="0" borderId="22" xfId="19" applyNumberFormat="1" applyFont="1" applyBorder="1" applyProtection="1">
      <alignment/>
      <protection/>
    </xf>
    <xf numFmtId="49" fontId="0" fillId="0" borderId="23" xfId="19" applyNumberFormat="1" applyFont="1" applyBorder="1" applyProtection="1">
      <alignment/>
      <protection/>
    </xf>
    <xf numFmtId="49" fontId="8" fillId="0" borderId="23" xfId="19" applyNumberFormat="1" applyFont="1" applyBorder="1">
      <alignment/>
      <protection/>
    </xf>
    <xf numFmtId="37" fontId="0" fillId="0" borderId="24" xfId="19" applyNumberFormat="1" applyFont="1" applyBorder="1" applyAlignment="1">
      <alignment horizontal="right"/>
      <protection/>
    </xf>
    <xf numFmtId="37" fontId="0" fillId="0" borderId="25" xfId="19" applyNumberFormat="1" applyFont="1" applyBorder="1" applyAlignment="1">
      <alignment horizontal="right"/>
      <protection/>
    </xf>
    <xf numFmtId="37" fontId="0" fillId="0" borderId="23" xfId="19" applyNumberFormat="1" applyFont="1" applyBorder="1" applyAlignment="1">
      <alignment horizontal="right"/>
      <protection/>
    </xf>
    <xf numFmtId="37" fontId="0" fillId="0" borderId="26" xfId="19" applyNumberFormat="1" applyFont="1" applyBorder="1" applyAlignment="1">
      <alignment horizontal="right"/>
      <protection/>
    </xf>
    <xf numFmtId="37" fontId="0" fillId="0" borderId="22" xfId="19" applyNumberFormat="1" applyFont="1" applyBorder="1" applyAlignment="1">
      <alignment horizontal="right"/>
      <protection/>
    </xf>
    <xf numFmtId="0" fontId="1" fillId="0" borderId="0" xfId="19" applyBorder="1">
      <alignment/>
      <protection/>
    </xf>
    <xf numFmtId="49" fontId="10" fillId="0" borderId="1" xfId="19" applyNumberFormat="1" applyFont="1" applyFill="1" applyBorder="1" applyProtection="1">
      <alignment/>
      <protection/>
    </xf>
    <xf numFmtId="49" fontId="11" fillId="0" borderId="0" xfId="19" applyNumberFormat="1" applyFont="1" applyFill="1" applyBorder="1">
      <alignment/>
      <protection/>
    </xf>
    <xf numFmtId="37" fontId="10" fillId="0" borderId="8" xfId="19" applyNumberFormat="1" applyFont="1" applyFill="1" applyBorder="1" applyAlignment="1">
      <alignment horizontal="right"/>
      <protection/>
    </xf>
    <xf numFmtId="37" fontId="10" fillId="0" borderId="2" xfId="19" applyNumberFormat="1" applyFont="1" applyFill="1" applyBorder="1" applyAlignment="1">
      <alignment horizontal="right"/>
      <protection/>
    </xf>
    <xf numFmtId="0" fontId="15" fillId="0" borderId="0" xfId="19" applyFont="1" applyFill="1">
      <alignment/>
      <protection/>
    </xf>
    <xf numFmtId="49" fontId="3" fillId="0" borderId="27" xfId="19" applyNumberFormat="1" applyFont="1" applyBorder="1" applyProtection="1">
      <alignment/>
      <protection/>
    </xf>
    <xf numFmtId="49" fontId="3" fillId="0" borderId="28" xfId="19" applyNumberFormat="1" applyFont="1" applyBorder="1" applyProtection="1">
      <alignment/>
      <protection/>
    </xf>
    <xf numFmtId="49" fontId="2" fillId="0" borderId="28" xfId="19" applyNumberFormat="1" applyFont="1" applyBorder="1">
      <alignment/>
      <protection/>
    </xf>
    <xf numFmtId="37" fontId="3" fillId="0" borderId="29" xfId="19" applyNumberFormat="1" applyFont="1" applyBorder="1" applyAlignment="1">
      <alignment horizontal="right"/>
      <protection/>
    </xf>
    <xf numFmtId="37" fontId="3" fillId="0" borderId="30" xfId="19" applyNumberFormat="1" applyFont="1" applyBorder="1" applyAlignment="1">
      <alignment horizontal="right"/>
      <protection/>
    </xf>
    <xf numFmtId="37" fontId="3" fillId="0" borderId="28" xfId="19" applyNumberFormat="1" applyFont="1" applyBorder="1" applyAlignment="1">
      <alignment horizontal="right"/>
      <protection/>
    </xf>
    <xf numFmtId="37" fontId="3" fillId="0" borderId="31" xfId="19" applyNumberFormat="1" applyFont="1" applyBorder="1" applyAlignment="1">
      <alignment horizontal="right"/>
      <protection/>
    </xf>
    <xf numFmtId="37" fontId="3" fillId="0" borderId="27" xfId="19" applyNumberFormat="1" applyFont="1" applyBorder="1" applyAlignment="1">
      <alignment horizontal="right"/>
      <protection/>
    </xf>
    <xf numFmtId="49" fontId="3" fillId="0" borderId="32" xfId="19" applyNumberFormat="1" applyFont="1" applyBorder="1" applyProtection="1">
      <alignment/>
      <protection/>
    </xf>
    <xf numFmtId="49" fontId="3" fillId="0" borderId="33" xfId="19" applyNumberFormat="1" applyFont="1" applyBorder="1" applyProtection="1">
      <alignment/>
      <protection/>
    </xf>
    <xf numFmtId="49" fontId="8" fillId="0" borderId="33" xfId="19" applyNumberFormat="1" applyFont="1" applyBorder="1">
      <alignment/>
      <protection/>
    </xf>
    <xf numFmtId="37" fontId="0" fillId="0" borderId="34" xfId="19" applyNumberFormat="1" applyFont="1" applyBorder="1" applyAlignment="1">
      <alignment horizontal="right"/>
      <protection/>
    </xf>
    <xf numFmtId="37" fontId="0" fillId="0" borderId="35" xfId="19" applyNumberFormat="1" applyFont="1" applyBorder="1" applyAlignment="1">
      <alignment horizontal="right"/>
      <protection/>
    </xf>
    <xf numFmtId="37" fontId="0" fillId="0" borderId="33" xfId="19" applyNumberFormat="1" applyFont="1" applyBorder="1" applyAlignment="1">
      <alignment horizontal="right"/>
      <protection/>
    </xf>
    <xf numFmtId="37" fontId="0" fillId="0" borderId="36" xfId="19" applyNumberFormat="1" applyFont="1" applyBorder="1" applyAlignment="1">
      <alignment horizontal="right"/>
      <protection/>
    </xf>
    <xf numFmtId="37" fontId="0" fillId="0" borderId="32" xfId="19" applyNumberFormat="1" applyFont="1" applyBorder="1" applyAlignment="1">
      <alignment horizontal="right"/>
      <protection/>
    </xf>
    <xf numFmtId="37" fontId="2" fillId="0" borderId="0" xfId="19" applyNumberFormat="1" applyFont="1" applyBorder="1" applyAlignment="1">
      <alignment horizontal="right"/>
      <protection/>
    </xf>
    <xf numFmtId="37" fontId="2" fillId="0" borderId="8" xfId="19" applyNumberFormat="1" applyFont="1" applyBorder="1" applyAlignment="1">
      <alignment horizontal="right"/>
      <protection/>
    </xf>
    <xf numFmtId="37" fontId="2" fillId="0" borderId="9" xfId="19" applyNumberFormat="1" applyFont="1" applyBorder="1" applyAlignment="1">
      <alignment horizontal="right"/>
      <protection/>
    </xf>
    <xf numFmtId="37" fontId="2" fillId="0" borderId="1" xfId="19" applyNumberFormat="1" applyFont="1" applyBorder="1" applyAlignment="1">
      <alignment horizontal="right"/>
      <protection/>
    </xf>
    <xf numFmtId="37" fontId="2" fillId="0" borderId="2" xfId="19" applyNumberFormat="1" applyFont="1" applyBorder="1" applyAlignment="1">
      <alignment horizontal="right"/>
      <protection/>
    </xf>
    <xf numFmtId="49" fontId="12" fillId="0" borderId="1" xfId="19" applyNumberFormat="1" applyFont="1" applyBorder="1" applyProtection="1" quotePrefix="1">
      <alignment/>
      <protection/>
    </xf>
    <xf numFmtId="49" fontId="12" fillId="0" borderId="0" xfId="19" applyNumberFormat="1" applyFont="1" applyBorder="1" applyProtection="1" quotePrefix="1">
      <alignment/>
      <protection/>
    </xf>
    <xf numFmtId="49" fontId="8" fillId="0" borderId="28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1" fillId="0" borderId="0" xfId="19" applyFont="1">
      <alignment/>
      <protection/>
    </xf>
    <xf numFmtId="0" fontId="12" fillId="0" borderId="1" xfId="19" applyFont="1" applyBorder="1">
      <alignment/>
      <protection/>
    </xf>
    <xf numFmtId="0" fontId="12" fillId="0" borderId="0" xfId="19" applyFont="1" applyBorder="1">
      <alignment/>
      <protection/>
    </xf>
    <xf numFmtId="49" fontId="10" fillId="0" borderId="1" xfId="19" applyNumberFormat="1" applyFont="1" applyBorder="1" applyProtection="1" quotePrefix="1">
      <alignment/>
      <protection/>
    </xf>
    <xf numFmtId="0" fontId="15" fillId="0" borderId="0" xfId="19" applyFont="1">
      <alignment/>
      <protection/>
    </xf>
    <xf numFmtId="37" fontId="10" fillId="0" borderId="1" xfId="19" applyNumberFormat="1" applyFont="1" applyFill="1" applyBorder="1" applyAlignment="1">
      <alignment horizontal="right"/>
      <protection/>
    </xf>
    <xf numFmtId="49" fontId="2" fillId="0" borderId="1" xfId="19" applyNumberFormat="1" applyFont="1" applyBorder="1" applyProtection="1">
      <alignment/>
      <protection/>
    </xf>
    <xf numFmtId="49" fontId="2" fillId="0" borderId="0" xfId="19" applyNumberFormat="1" applyFont="1" applyBorder="1" applyProtection="1">
      <alignment/>
      <protection/>
    </xf>
    <xf numFmtId="49" fontId="3" fillId="0" borderId="0" xfId="19" applyNumberFormat="1" applyFont="1" applyBorder="1">
      <alignment/>
      <protection/>
    </xf>
    <xf numFmtId="37" fontId="3" fillId="0" borderId="8" xfId="19" applyNumberFormat="1" applyFont="1" applyBorder="1" applyAlignment="1">
      <alignment horizontal="right"/>
      <protection/>
    </xf>
    <xf numFmtId="37" fontId="3" fillId="0" borderId="2" xfId="19" applyNumberFormat="1" applyFont="1" applyBorder="1" applyAlignment="1">
      <alignment horizontal="right"/>
      <protection/>
    </xf>
    <xf numFmtId="37" fontId="3" fillId="0" borderId="0" xfId="19" applyNumberFormat="1" applyFont="1" applyBorder="1" applyAlignment="1">
      <alignment horizontal="right"/>
      <protection/>
    </xf>
    <xf numFmtId="37" fontId="3" fillId="0" borderId="9" xfId="19" applyNumberFormat="1" applyFont="1" applyBorder="1" applyAlignment="1">
      <alignment horizontal="right"/>
      <protection/>
    </xf>
    <xf numFmtId="37" fontId="3" fillId="0" borderId="1" xfId="19" applyNumberFormat="1" applyFont="1" applyBorder="1" applyAlignment="1">
      <alignment horizontal="right"/>
      <protection/>
    </xf>
    <xf numFmtId="49" fontId="0" fillId="0" borderId="0" xfId="19" applyNumberFormat="1" applyFont="1" applyBorder="1">
      <alignment/>
      <protection/>
    </xf>
    <xf numFmtId="49" fontId="3" fillId="0" borderId="11" xfId="19" applyNumberFormat="1" applyFont="1" applyBorder="1" applyProtection="1">
      <alignment/>
      <protection/>
    </xf>
    <xf numFmtId="49" fontId="3" fillId="0" borderId="12" xfId="19" applyNumberFormat="1" applyFont="1" applyBorder="1" applyProtection="1">
      <alignment/>
      <protection/>
    </xf>
    <xf numFmtId="49" fontId="3" fillId="0" borderId="12" xfId="19" applyNumberFormat="1" applyFont="1" applyBorder="1">
      <alignment/>
      <protection/>
    </xf>
    <xf numFmtId="37" fontId="3" fillId="0" borderId="13" xfId="19" applyNumberFormat="1" applyFont="1" applyBorder="1" applyAlignment="1">
      <alignment horizontal="right"/>
      <protection/>
    </xf>
    <xf numFmtId="37" fontId="3" fillId="0" borderId="14" xfId="19" applyNumberFormat="1" applyFont="1" applyBorder="1" applyAlignment="1">
      <alignment horizontal="right"/>
      <protection/>
    </xf>
    <xf numFmtId="37" fontId="3" fillId="0" borderId="12" xfId="19" applyNumberFormat="1" applyFont="1" applyBorder="1" applyAlignment="1">
      <alignment horizontal="right"/>
      <protection/>
    </xf>
    <xf numFmtId="37" fontId="3" fillId="0" borderId="15" xfId="19" applyNumberFormat="1" applyFont="1" applyBorder="1" applyAlignment="1">
      <alignment horizontal="right"/>
      <protection/>
    </xf>
    <xf numFmtId="37" fontId="3" fillId="0" borderId="11" xfId="19" applyNumberFormat="1" applyFont="1" applyBorder="1" applyAlignment="1">
      <alignment horizontal="right"/>
      <protection/>
    </xf>
    <xf numFmtId="41" fontId="0" fillId="0" borderId="0" xfId="19" applyNumberFormat="1" applyFont="1">
      <alignment/>
      <protection/>
    </xf>
    <xf numFmtId="38" fontId="0" fillId="0" borderId="0" xfId="19" applyNumberFormat="1" applyFont="1">
      <alignment/>
      <protection/>
    </xf>
    <xf numFmtId="37" fontId="0" fillId="0" borderId="0" xfId="19" applyNumberFormat="1" applyFont="1">
      <alignment/>
      <protection/>
    </xf>
    <xf numFmtId="49" fontId="8" fillId="0" borderId="0" xfId="19" applyNumberFormat="1" applyFont="1">
      <alignment/>
      <protection/>
    </xf>
    <xf numFmtId="0" fontId="0" fillId="0" borderId="0" xfId="19" applyFont="1" applyAlignment="1">
      <alignment vertical="top"/>
      <protection/>
    </xf>
    <xf numFmtId="49" fontId="8" fillId="0" borderId="0" xfId="19" applyNumberFormat="1" applyFont="1" applyBorder="1" applyAlignment="1" applyProtection="1">
      <alignment vertical="top" wrapText="1"/>
      <protection/>
    </xf>
    <xf numFmtId="41" fontId="8" fillId="0" borderId="0" xfId="19" applyNumberFormat="1" applyFont="1" applyBorder="1" applyAlignment="1" applyProtection="1">
      <alignment vertical="top" wrapText="1"/>
      <protection/>
    </xf>
    <xf numFmtId="0" fontId="2" fillId="0" borderId="0" xfId="19" applyFont="1">
      <alignment/>
      <protection/>
    </xf>
    <xf numFmtId="0" fontId="8" fillId="0" borderId="0" xfId="19" applyFont="1">
      <alignment/>
      <protection/>
    </xf>
    <xf numFmtId="41" fontId="8" fillId="0" borderId="0" xfId="19" applyNumberFormat="1" applyFont="1">
      <alignment/>
      <protection/>
    </xf>
    <xf numFmtId="0" fontId="0" fillId="0" borderId="0" xfId="19" applyFont="1" quotePrefix="1">
      <alignment/>
      <protection/>
    </xf>
    <xf numFmtId="49" fontId="8" fillId="0" borderId="0" xfId="19" applyNumberFormat="1" applyFont="1" applyBorder="1" applyProtection="1">
      <alignment/>
      <protection/>
    </xf>
    <xf numFmtId="49" fontId="3" fillId="0" borderId="27" xfId="0" applyNumberFormat="1" applyFont="1" applyBorder="1" applyAlignment="1" applyProtection="1">
      <alignment/>
      <protection/>
    </xf>
    <xf numFmtId="49" fontId="3" fillId="0" borderId="28" xfId="0" applyNumberFormat="1" applyFont="1" applyBorder="1" applyAlignment="1" applyProtection="1">
      <alignment/>
      <protection/>
    </xf>
    <xf numFmtId="49" fontId="2" fillId="0" borderId="28" xfId="0" applyNumberFormat="1" applyFont="1" applyBorder="1" applyAlignment="1">
      <alignment/>
    </xf>
    <xf numFmtId="37" fontId="3" fillId="0" borderId="29" xfId="0" applyNumberFormat="1" applyFont="1" applyBorder="1" applyAlignment="1">
      <alignment horizontal="right"/>
    </xf>
    <xf numFmtId="37" fontId="3" fillId="0" borderId="30" xfId="0" applyNumberFormat="1" applyFont="1" applyBorder="1" applyAlignment="1">
      <alignment horizontal="right"/>
    </xf>
    <xf numFmtId="37" fontId="3" fillId="0" borderId="28" xfId="0" applyNumberFormat="1" applyFont="1" applyBorder="1" applyAlignment="1">
      <alignment horizontal="right"/>
    </xf>
    <xf numFmtId="37" fontId="3" fillId="0" borderId="31" xfId="0" applyNumberFormat="1" applyFont="1" applyBorder="1" applyAlignment="1">
      <alignment horizontal="right"/>
    </xf>
    <xf numFmtId="37" fontId="3" fillId="0" borderId="27" xfId="0" applyNumberFormat="1" applyFont="1" applyBorder="1" applyAlignment="1">
      <alignment horizontal="right"/>
    </xf>
    <xf numFmtId="49" fontId="0" fillId="0" borderId="0" xfId="19" applyNumberFormat="1" applyFont="1" applyBorder="1" applyProtection="1">
      <alignment/>
      <protection/>
    </xf>
    <xf numFmtId="49" fontId="8" fillId="0" borderId="0" xfId="19" applyNumberFormat="1" applyFont="1" applyBorder="1" applyAlignment="1" applyProtection="1">
      <alignment vertical="top" wrapText="1"/>
      <protection/>
    </xf>
    <xf numFmtId="49" fontId="2" fillId="0" borderId="37" xfId="19" applyNumberFormat="1" applyFont="1" applyBorder="1" applyAlignment="1">
      <alignment horizontal="center"/>
      <protection/>
    </xf>
    <xf numFmtId="49" fontId="2" fillId="0" borderId="38" xfId="19" applyNumberFormat="1" applyFont="1" applyBorder="1" applyAlignment="1">
      <alignment horizontal="center"/>
      <protection/>
    </xf>
    <xf numFmtId="49" fontId="2" fillId="0" borderId="39" xfId="19" applyNumberFormat="1" applyFont="1" applyBorder="1" applyAlignment="1">
      <alignment horizontal="center"/>
      <protection/>
    </xf>
    <xf numFmtId="49" fontId="5" fillId="0" borderId="0" xfId="19" applyNumberFormat="1" applyFont="1" applyAlignment="1">
      <alignment/>
      <protection/>
    </xf>
    <xf numFmtId="49" fontId="2" fillId="0" borderId="40" xfId="19" applyNumberFormat="1" applyFont="1" applyFill="1" applyBorder="1" applyAlignment="1">
      <alignment horizontal="left"/>
      <protection/>
    </xf>
    <xf numFmtId="49" fontId="2" fillId="0" borderId="41" xfId="19" applyNumberFormat="1" applyFont="1" applyFill="1" applyBorder="1" applyAlignment="1">
      <alignment horizontal="left"/>
      <protection/>
    </xf>
    <xf numFmtId="49" fontId="2" fillId="0" borderId="1" xfId="19" applyNumberFormat="1" applyFont="1" applyFill="1" applyBorder="1" applyAlignment="1">
      <alignment horizontal="left"/>
      <protection/>
    </xf>
    <xf numFmtId="49" fontId="2" fillId="0" borderId="0" xfId="19" applyNumberFormat="1" applyFont="1" applyFill="1" applyBorder="1" applyAlignment="1">
      <alignment horizontal="left"/>
      <protection/>
    </xf>
    <xf numFmtId="49" fontId="2" fillId="0" borderId="3" xfId="19" applyNumberFormat="1" applyFont="1" applyFill="1" applyBorder="1" applyAlignment="1">
      <alignment horizontal="left"/>
      <protection/>
    </xf>
    <xf numFmtId="49" fontId="2" fillId="0" borderId="5" xfId="19" applyNumberFormat="1" applyFont="1" applyFill="1" applyBorder="1" applyAlignment="1">
      <alignment horizontal="left"/>
      <protection/>
    </xf>
    <xf numFmtId="41" fontId="0" fillId="0" borderId="40" xfId="19" applyNumberFormat="1" applyFont="1" applyFill="1" applyBorder="1" applyAlignment="1">
      <alignment horizontal="center" vertical="center" wrapText="1"/>
      <protection/>
    </xf>
    <xf numFmtId="41" fontId="0" fillId="0" borderId="42" xfId="19" applyNumberFormat="1" applyFont="1" applyFill="1" applyBorder="1" applyAlignment="1">
      <alignment horizontal="center" vertical="center" wrapText="1"/>
      <protection/>
    </xf>
    <xf numFmtId="41" fontId="0" fillId="0" borderId="1" xfId="19" applyNumberFormat="1" applyFont="1" applyFill="1" applyBorder="1" applyAlignment="1">
      <alignment horizontal="center" vertical="center" wrapText="1"/>
      <protection/>
    </xf>
    <xf numFmtId="41" fontId="0" fillId="0" borderId="2" xfId="19" applyNumberFormat="1" applyFont="1" applyFill="1" applyBorder="1" applyAlignment="1">
      <alignment horizontal="center" vertical="center" wrapText="1"/>
      <protection/>
    </xf>
    <xf numFmtId="0" fontId="0" fillId="0" borderId="33" xfId="19" applyFont="1" applyBorder="1" applyAlignment="1">
      <alignment horizontal="center" vertical="center" wrapText="1"/>
      <protection/>
    </xf>
    <xf numFmtId="0" fontId="0" fillId="0" borderId="36" xfId="19" applyFont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center" vertical="center" wrapText="1"/>
      <protection/>
    </xf>
    <xf numFmtId="0" fontId="0" fillId="0" borderId="9" xfId="19" applyFont="1" applyBorder="1" applyAlignment="1">
      <alignment horizontal="center" vertical="center" wrapText="1"/>
      <protection/>
    </xf>
    <xf numFmtId="49" fontId="2" fillId="0" borderId="27" xfId="19" applyNumberFormat="1" applyFont="1" applyBorder="1" applyAlignment="1">
      <alignment horizontal="center"/>
      <protection/>
    </xf>
    <xf numFmtId="49" fontId="2" fillId="0" borderId="28" xfId="19" applyNumberFormat="1" applyFont="1" applyBorder="1" applyAlignment="1">
      <alignment horizontal="center"/>
      <protection/>
    </xf>
    <xf numFmtId="49" fontId="2" fillId="0" borderId="31" xfId="19" applyNumberFormat="1" applyFont="1" applyBorder="1" applyAlignment="1">
      <alignment horizontal="center"/>
      <protection/>
    </xf>
    <xf numFmtId="0" fontId="0" fillId="0" borderId="34" xfId="19" applyFont="1" applyBorder="1" applyAlignment="1">
      <alignment horizontal="center" vertical="center" wrapText="1"/>
      <protection/>
    </xf>
    <xf numFmtId="0" fontId="0" fillId="0" borderId="8" xfId="19" applyFont="1" applyBorder="1" applyAlignment="1">
      <alignment horizontal="center" vertical="center" wrapText="1"/>
      <protection/>
    </xf>
    <xf numFmtId="0" fontId="0" fillId="0" borderId="6" xfId="19" applyFont="1" applyBorder="1" applyAlignment="1">
      <alignment horizontal="center" vertical="center" wrapText="1"/>
      <protection/>
    </xf>
    <xf numFmtId="0" fontId="0" fillId="0" borderId="32" xfId="19" applyFont="1" applyBorder="1" applyAlignment="1">
      <alignment horizontal="center" vertical="center"/>
      <protection/>
    </xf>
    <xf numFmtId="0" fontId="0" fillId="0" borderId="36" xfId="19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center" vertical="center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34" xfId="19" applyFont="1" applyBorder="1" applyAlignment="1">
      <alignment horizontal="center" vertical="center"/>
      <protection/>
    </xf>
    <xf numFmtId="0" fontId="0" fillId="0" borderId="8" xfId="19" applyFont="1" applyBorder="1" applyAlignment="1">
      <alignment horizontal="center" vertical="center"/>
      <protection/>
    </xf>
    <xf numFmtId="49" fontId="0" fillId="0" borderId="1" xfId="19" applyNumberFormat="1" applyFont="1" applyBorder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deral Monster Tab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tabSelected="1" zoomScale="75" zoomScaleNormal="75" workbookViewId="0" topLeftCell="A1">
      <pane xSplit="4" ySplit="16" topLeftCell="O120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Q126" sqref="Q126"/>
    </sheetView>
  </sheetViews>
  <sheetFormatPr defaultColWidth="9.00390625" defaultRowHeight="12.75"/>
  <cols>
    <col min="1" max="3" width="3.375" style="3" customWidth="1"/>
    <col min="4" max="4" width="66.00390625" style="3" customWidth="1"/>
    <col min="5" max="5" width="8.375" style="3" bestFit="1" customWidth="1"/>
    <col min="6" max="6" width="9.75390625" style="3" bestFit="1" customWidth="1"/>
    <col min="7" max="7" width="8.375" style="3" bestFit="1" customWidth="1"/>
    <col min="8" max="8" width="10.75390625" style="3" bestFit="1" customWidth="1"/>
    <col min="9" max="9" width="8.375" style="3" bestFit="1" customWidth="1"/>
    <col min="10" max="10" width="9.375" style="3" bestFit="1" customWidth="1"/>
    <col min="11" max="11" width="8.25390625" style="3" bestFit="1" customWidth="1"/>
    <col min="12" max="12" width="8.875" style="3" bestFit="1" customWidth="1"/>
    <col min="13" max="13" width="8.125" style="3" bestFit="1" customWidth="1"/>
    <col min="14" max="14" width="9.25390625" style="3" bestFit="1" customWidth="1"/>
    <col min="15" max="15" width="8.125" style="3" bestFit="1" customWidth="1"/>
    <col min="16" max="24" width="8.00390625" style="3" customWidth="1"/>
    <col min="25" max="25" width="9.00390625" style="3" customWidth="1"/>
    <col min="26" max="26" width="8.00390625" style="3" customWidth="1"/>
    <col min="27" max="27" width="8.625" style="3" bestFit="1" customWidth="1"/>
    <col min="28" max="16384" width="8.00390625" style="3" customWidth="1"/>
  </cols>
  <sheetData>
    <row r="1" spans="1:27" ht="15.7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4"/>
      <c r="B5" s="5" t="s">
        <v>3</v>
      </c>
      <c r="C5" s="6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</row>
    <row r="6" spans="1:27" ht="15.75">
      <c r="A6" s="8"/>
      <c r="B6" s="5" t="s">
        <v>4</v>
      </c>
      <c r="C6" s="6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"/>
      <c r="W6" s="6"/>
      <c r="X6" s="11"/>
      <c r="Y6" s="1"/>
      <c r="Z6" s="6"/>
      <c r="AA6" s="1"/>
    </row>
    <row r="7" spans="1:27" ht="15.75">
      <c r="A7" s="177"/>
      <c r="B7" s="177"/>
      <c r="C7" s="177"/>
      <c r="D7" s="17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thickBot="1">
      <c r="A8" s="12"/>
      <c r="B8" s="12"/>
      <c r="C8" s="12"/>
      <c r="D8" s="12"/>
      <c r="E8" s="12"/>
      <c r="F8" s="13"/>
      <c r="G8" s="12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.75">
      <c r="A9" s="178" t="s">
        <v>5</v>
      </c>
      <c r="B9" s="179"/>
      <c r="C9" s="179"/>
      <c r="D9" s="179"/>
      <c r="E9" s="184" t="s">
        <v>6</v>
      </c>
      <c r="F9" s="185"/>
      <c r="G9" s="184" t="s">
        <v>7</v>
      </c>
      <c r="H9" s="185"/>
      <c r="I9" s="174" t="s">
        <v>120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6"/>
      <c r="Z9" s="184" t="s">
        <v>8</v>
      </c>
      <c r="AA9" s="185"/>
    </row>
    <row r="10" spans="1:27" ht="15.75">
      <c r="A10" s="180"/>
      <c r="B10" s="181"/>
      <c r="C10" s="181"/>
      <c r="D10" s="181"/>
      <c r="E10" s="186"/>
      <c r="F10" s="187"/>
      <c r="G10" s="186"/>
      <c r="H10" s="187"/>
      <c r="I10" s="192" t="s">
        <v>9</v>
      </c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4"/>
      <c r="Y10" s="195" t="s">
        <v>10</v>
      </c>
      <c r="Z10" s="186"/>
      <c r="AA10" s="187"/>
    </row>
    <row r="11" spans="1:27" ht="12.75">
      <c r="A11" s="180"/>
      <c r="B11" s="181"/>
      <c r="C11" s="181"/>
      <c r="D11" s="181"/>
      <c r="E11" s="186"/>
      <c r="F11" s="187"/>
      <c r="G11" s="186"/>
      <c r="H11" s="187"/>
      <c r="I11" s="198" t="s">
        <v>11</v>
      </c>
      <c r="J11" s="199"/>
      <c r="K11" s="202" t="s">
        <v>12</v>
      </c>
      <c r="L11" s="199"/>
      <c r="M11" s="202" t="s">
        <v>13</v>
      </c>
      <c r="N11" s="199"/>
      <c r="O11" s="202" t="s">
        <v>14</v>
      </c>
      <c r="P11" s="199"/>
      <c r="Q11" s="202" t="s">
        <v>115</v>
      </c>
      <c r="R11" s="199"/>
      <c r="S11" s="202" t="s">
        <v>116</v>
      </c>
      <c r="T11" s="199"/>
      <c r="U11" s="202" t="s">
        <v>117</v>
      </c>
      <c r="V11" s="199"/>
      <c r="W11" s="188" t="s">
        <v>118</v>
      </c>
      <c r="X11" s="189"/>
      <c r="Y11" s="196"/>
      <c r="Z11" s="186"/>
      <c r="AA11" s="187"/>
    </row>
    <row r="12" spans="1:27" ht="12.75">
      <c r="A12" s="180"/>
      <c r="B12" s="181"/>
      <c r="C12" s="181"/>
      <c r="D12" s="181"/>
      <c r="E12" s="14"/>
      <c r="F12" s="15"/>
      <c r="G12" s="14"/>
      <c r="H12" s="15"/>
      <c r="I12" s="200"/>
      <c r="J12" s="201"/>
      <c r="K12" s="203"/>
      <c r="L12" s="201"/>
      <c r="M12" s="203"/>
      <c r="N12" s="201"/>
      <c r="O12" s="203"/>
      <c r="P12" s="201"/>
      <c r="Q12" s="203"/>
      <c r="R12" s="201"/>
      <c r="S12" s="203"/>
      <c r="T12" s="201"/>
      <c r="U12" s="203"/>
      <c r="V12" s="201"/>
      <c r="W12" s="190"/>
      <c r="X12" s="191"/>
      <c r="Y12" s="196"/>
      <c r="Z12" s="14"/>
      <c r="AA12" s="15"/>
    </row>
    <row r="13" spans="1:27" ht="12.75">
      <c r="A13" s="182"/>
      <c r="B13" s="183"/>
      <c r="C13" s="183"/>
      <c r="D13" s="183"/>
      <c r="E13" s="16" t="s">
        <v>15</v>
      </c>
      <c r="F13" s="17" t="s">
        <v>16</v>
      </c>
      <c r="G13" s="16" t="s">
        <v>15</v>
      </c>
      <c r="H13" s="17" t="s">
        <v>16</v>
      </c>
      <c r="I13" s="18" t="s">
        <v>15</v>
      </c>
      <c r="J13" s="19" t="s">
        <v>16</v>
      </c>
      <c r="K13" s="20" t="s">
        <v>15</v>
      </c>
      <c r="L13" s="21" t="s">
        <v>16</v>
      </c>
      <c r="M13" s="20" t="s">
        <v>15</v>
      </c>
      <c r="N13" s="21" t="s">
        <v>16</v>
      </c>
      <c r="O13" s="18" t="s">
        <v>15</v>
      </c>
      <c r="P13" s="19" t="s">
        <v>16</v>
      </c>
      <c r="Q13" s="20" t="s">
        <v>15</v>
      </c>
      <c r="R13" s="19" t="s">
        <v>16</v>
      </c>
      <c r="S13" s="20" t="s">
        <v>15</v>
      </c>
      <c r="T13" s="21" t="s">
        <v>16</v>
      </c>
      <c r="U13" s="20" t="s">
        <v>15</v>
      </c>
      <c r="V13" s="21" t="s">
        <v>16</v>
      </c>
      <c r="W13" s="18" t="s">
        <v>15</v>
      </c>
      <c r="X13" s="21" t="s">
        <v>16</v>
      </c>
      <c r="Y13" s="197"/>
      <c r="Z13" s="16" t="s">
        <v>15</v>
      </c>
      <c r="AA13" s="17" t="s">
        <v>16</v>
      </c>
    </row>
    <row r="14" spans="1:27" ht="15.75">
      <c r="A14" s="22" t="s">
        <v>6</v>
      </c>
      <c r="B14" s="23"/>
      <c r="C14" s="23"/>
      <c r="D14" s="24"/>
      <c r="E14" s="25">
        <f>+E145</f>
        <v>4155</v>
      </c>
      <c r="F14" s="26">
        <f>+F145</f>
        <v>412167</v>
      </c>
      <c r="G14" s="25"/>
      <c r="H14" s="26"/>
      <c r="I14" s="27"/>
      <c r="J14" s="28"/>
      <c r="K14" s="27"/>
      <c r="L14" s="28"/>
      <c r="M14" s="27"/>
      <c r="N14" s="28"/>
      <c r="O14" s="27"/>
      <c r="P14" s="28"/>
      <c r="Q14" s="27"/>
      <c r="R14" s="27"/>
      <c r="S14" s="25"/>
      <c r="T14" s="28"/>
      <c r="U14" s="25"/>
      <c r="V14" s="28"/>
      <c r="W14" s="29"/>
      <c r="X14" s="28"/>
      <c r="Y14" s="25"/>
      <c r="Z14" s="30"/>
      <c r="AA14" s="26"/>
    </row>
    <row r="15" spans="1:27" ht="15.75">
      <c r="A15" s="22" t="s">
        <v>7</v>
      </c>
      <c r="B15" s="23"/>
      <c r="C15" s="23"/>
      <c r="D15" s="24"/>
      <c r="E15" s="25"/>
      <c r="F15" s="26"/>
      <c r="G15" s="25">
        <f>+G145</f>
        <v>4766</v>
      </c>
      <c r="H15" s="26">
        <f>+H145</f>
        <v>434660</v>
      </c>
      <c r="I15" s="27"/>
      <c r="J15" s="28"/>
      <c r="K15" s="27"/>
      <c r="L15" s="28"/>
      <c r="M15" s="27"/>
      <c r="N15" s="28"/>
      <c r="O15" s="27"/>
      <c r="P15" s="28"/>
      <c r="Q15" s="27"/>
      <c r="R15" s="27"/>
      <c r="S15" s="25"/>
      <c r="T15" s="28"/>
      <c r="U15" s="25"/>
      <c r="V15" s="28"/>
      <c r="W15" s="29"/>
      <c r="X15" s="28"/>
      <c r="Y15" s="25"/>
      <c r="Z15" s="30"/>
      <c r="AA15" s="26"/>
    </row>
    <row r="16" spans="1:27" ht="16.5" thickBot="1">
      <c r="A16" s="31" t="s">
        <v>8</v>
      </c>
      <c r="B16" s="32"/>
      <c r="C16" s="32"/>
      <c r="D16" s="33"/>
      <c r="E16" s="34"/>
      <c r="F16" s="35"/>
      <c r="G16" s="34"/>
      <c r="H16" s="35"/>
      <c r="I16" s="36">
        <f aca="true" t="shared" si="0" ref="I16:AA16">+I145</f>
        <v>445</v>
      </c>
      <c r="J16" s="37">
        <f t="shared" si="0"/>
        <v>39649.672</v>
      </c>
      <c r="K16" s="36">
        <f t="shared" si="0"/>
        <v>373</v>
      </c>
      <c r="L16" s="37">
        <f t="shared" si="0"/>
        <v>31584.328</v>
      </c>
      <c r="M16" s="36">
        <f t="shared" si="0"/>
        <v>717</v>
      </c>
      <c r="N16" s="37">
        <f t="shared" si="0"/>
        <v>62455</v>
      </c>
      <c r="O16" s="36">
        <f t="shared" si="0"/>
        <v>516</v>
      </c>
      <c r="P16" s="37">
        <f t="shared" si="0"/>
        <v>60153</v>
      </c>
      <c r="Q16" s="36">
        <f t="shared" si="0"/>
        <v>1073</v>
      </c>
      <c r="R16" s="36">
        <f t="shared" si="0"/>
        <v>140400</v>
      </c>
      <c r="S16" s="34">
        <f t="shared" si="0"/>
        <v>1185</v>
      </c>
      <c r="T16" s="37">
        <f t="shared" si="0"/>
        <v>57571</v>
      </c>
      <c r="U16" s="34">
        <f t="shared" si="0"/>
        <v>153</v>
      </c>
      <c r="V16" s="37">
        <f t="shared" si="0"/>
        <v>37854</v>
      </c>
      <c r="W16" s="38">
        <f t="shared" si="0"/>
        <v>545</v>
      </c>
      <c r="X16" s="37">
        <f t="shared" si="0"/>
        <v>62663</v>
      </c>
      <c r="Y16" s="34">
        <f t="shared" si="0"/>
        <v>9367</v>
      </c>
      <c r="Z16" s="39">
        <f t="shared" si="0"/>
        <v>5007</v>
      </c>
      <c r="AA16" s="35">
        <f t="shared" si="0"/>
        <v>476553</v>
      </c>
    </row>
    <row r="17" spans="1:27" ht="15.75">
      <c r="A17" s="40"/>
      <c r="B17" s="41"/>
      <c r="C17" s="41"/>
      <c r="D17" s="42"/>
      <c r="E17" s="43"/>
      <c r="F17" s="44"/>
      <c r="G17" s="43"/>
      <c r="H17" s="44"/>
      <c r="I17" s="45"/>
      <c r="J17" s="46"/>
      <c r="K17" s="45"/>
      <c r="L17" s="46"/>
      <c r="M17" s="45"/>
      <c r="N17" s="46"/>
      <c r="O17" s="45"/>
      <c r="P17" s="46"/>
      <c r="Q17" s="45"/>
      <c r="R17" s="45"/>
      <c r="S17" s="43"/>
      <c r="T17" s="46"/>
      <c r="U17" s="43"/>
      <c r="V17" s="46"/>
      <c r="W17" s="47"/>
      <c r="X17" s="46"/>
      <c r="Y17" s="43"/>
      <c r="Z17" s="48"/>
      <c r="AA17" s="44"/>
    </row>
    <row r="18" spans="1:27" ht="15.75">
      <c r="A18" s="49" t="s">
        <v>17</v>
      </c>
      <c r="B18" s="50"/>
      <c r="C18" s="50"/>
      <c r="D18" s="51"/>
      <c r="E18" s="52"/>
      <c r="F18" s="53"/>
      <c r="G18" s="52"/>
      <c r="H18" s="53"/>
      <c r="I18" s="54"/>
      <c r="J18" s="54"/>
      <c r="K18" s="52"/>
      <c r="L18" s="55"/>
      <c r="M18" s="54"/>
      <c r="N18" s="54"/>
      <c r="O18" s="52"/>
      <c r="P18" s="55"/>
      <c r="Q18" s="54"/>
      <c r="R18" s="54"/>
      <c r="S18" s="52"/>
      <c r="T18" s="55"/>
      <c r="U18" s="52"/>
      <c r="V18" s="55"/>
      <c r="W18" s="54"/>
      <c r="X18" s="55"/>
      <c r="Y18" s="52"/>
      <c r="Z18" s="56"/>
      <c r="AA18" s="53"/>
    </row>
    <row r="19" spans="1:27" ht="15.75">
      <c r="A19" s="57" t="s">
        <v>18</v>
      </c>
      <c r="B19" s="58"/>
      <c r="C19" s="58"/>
      <c r="D19" s="51"/>
      <c r="E19" s="52"/>
      <c r="F19" s="53"/>
      <c r="G19" s="52"/>
      <c r="H19" s="53"/>
      <c r="I19" s="54"/>
      <c r="J19" s="54"/>
      <c r="K19" s="52"/>
      <c r="L19" s="55"/>
      <c r="M19" s="54"/>
      <c r="N19" s="54"/>
      <c r="O19" s="52"/>
      <c r="P19" s="55"/>
      <c r="Q19" s="54"/>
      <c r="R19" s="54"/>
      <c r="S19" s="52"/>
      <c r="T19" s="55"/>
      <c r="U19" s="52"/>
      <c r="V19" s="55"/>
      <c r="W19" s="54"/>
      <c r="X19" s="55"/>
      <c r="Y19" s="52"/>
      <c r="Z19" s="56"/>
      <c r="AA19" s="53"/>
    </row>
    <row r="20" spans="1:27" ht="15.75">
      <c r="A20" s="59" t="s">
        <v>19</v>
      </c>
      <c r="B20" s="60"/>
      <c r="C20" s="60"/>
      <c r="D20" s="51"/>
      <c r="E20" s="52">
        <v>17</v>
      </c>
      <c r="F20" s="53">
        <v>1925</v>
      </c>
      <c r="G20" s="52">
        <v>23</v>
      </c>
      <c r="H20" s="53">
        <v>1981</v>
      </c>
      <c r="I20" s="54">
        <v>5</v>
      </c>
      <c r="J20" s="54">
        <v>492</v>
      </c>
      <c r="K20" s="52">
        <v>7</v>
      </c>
      <c r="L20" s="55">
        <v>511</v>
      </c>
      <c r="M20" s="54">
        <v>5</v>
      </c>
      <c r="N20" s="54">
        <v>352</v>
      </c>
      <c r="O20" s="52">
        <v>0</v>
      </c>
      <c r="P20" s="55">
        <v>0</v>
      </c>
      <c r="Q20" s="54">
        <v>1</v>
      </c>
      <c r="R20" s="54">
        <v>140</v>
      </c>
      <c r="S20" s="52">
        <v>0</v>
      </c>
      <c r="T20" s="55">
        <v>0</v>
      </c>
      <c r="U20" s="52">
        <v>0</v>
      </c>
      <c r="V20" s="55">
        <v>0</v>
      </c>
      <c r="W20" s="54">
        <v>5</v>
      </c>
      <c r="X20" s="55">
        <v>486</v>
      </c>
      <c r="Y20" s="52">
        <v>44</v>
      </c>
      <c r="Z20" s="56">
        <f>+I20+K20+M20+O20+Q20+S20+U20+W20+I21+K21+M21+O21+Q21+S21+U21+W21+I22+K22+M22+O22+Q22+S22+U22+W22</f>
        <v>22</v>
      </c>
      <c r="AA20" s="53">
        <f>+J20+L20+N20+P20+R20+T20+V20+X20+J21+L21+N21+P21+R21+T21+V21+X21+J22+L22+N22+P22+R22+T22+V22+X22+Y22+Y20</f>
        <v>1907</v>
      </c>
    </row>
    <row r="21" spans="1:27" ht="15.75">
      <c r="A21" s="61"/>
      <c r="B21" s="62" t="s">
        <v>20</v>
      </c>
      <c r="C21" s="62"/>
      <c r="D21" s="63"/>
      <c r="E21" s="64"/>
      <c r="F21" s="65"/>
      <c r="G21" s="64"/>
      <c r="H21" s="65"/>
      <c r="I21" s="66">
        <v>0</v>
      </c>
      <c r="J21" s="66">
        <v>-145</v>
      </c>
      <c r="K21" s="64">
        <v>0</v>
      </c>
      <c r="L21" s="67">
        <v>12</v>
      </c>
      <c r="M21" s="66">
        <v>0</v>
      </c>
      <c r="N21" s="66">
        <v>0</v>
      </c>
      <c r="O21" s="64">
        <v>0</v>
      </c>
      <c r="P21" s="67">
        <v>0</v>
      </c>
      <c r="Q21" s="66">
        <v>0</v>
      </c>
      <c r="R21" s="66">
        <v>5</v>
      </c>
      <c r="S21" s="64">
        <v>0</v>
      </c>
      <c r="T21" s="67">
        <v>0</v>
      </c>
      <c r="U21" s="64">
        <v>0</v>
      </c>
      <c r="V21" s="67">
        <v>0</v>
      </c>
      <c r="W21" s="66">
        <v>0</v>
      </c>
      <c r="X21" s="67">
        <v>128</v>
      </c>
      <c r="Y21" s="64"/>
      <c r="Z21" s="68"/>
      <c r="AA21" s="65"/>
    </row>
    <row r="22" spans="1:27" ht="15.75">
      <c r="A22" s="61"/>
      <c r="B22" s="69" t="s">
        <v>21</v>
      </c>
      <c r="C22" s="62"/>
      <c r="D22" s="63"/>
      <c r="E22" s="64"/>
      <c r="F22" s="65"/>
      <c r="G22" s="64"/>
      <c r="H22" s="65"/>
      <c r="I22" s="66">
        <v>0</v>
      </c>
      <c r="J22" s="66">
        <v>0</v>
      </c>
      <c r="K22" s="64">
        <v>0</v>
      </c>
      <c r="L22" s="67">
        <v>0</v>
      </c>
      <c r="M22" s="66">
        <v>0</v>
      </c>
      <c r="N22" s="66">
        <v>0</v>
      </c>
      <c r="O22" s="64">
        <v>0</v>
      </c>
      <c r="P22" s="67">
        <v>0</v>
      </c>
      <c r="Q22" s="66">
        <v>-1</v>
      </c>
      <c r="R22" s="66">
        <v>-118</v>
      </c>
      <c r="S22" s="64">
        <v>0</v>
      </c>
      <c r="T22" s="67">
        <v>0</v>
      </c>
      <c r="U22" s="64">
        <v>0</v>
      </c>
      <c r="V22" s="67">
        <v>0</v>
      </c>
      <c r="W22" s="66">
        <v>0</v>
      </c>
      <c r="X22" s="67">
        <v>0</v>
      </c>
      <c r="Y22" s="64"/>
      <c r="Z22" s="68"/>
      <c r="AA22" s="65"/>
    </row>
    <row r="23" spans="1:27" ht="15.75">
      <c r="A23" s="59" t="s">
        <v>22</v>
      </c>
      <c r="B23" s="60"/>
      <c r="C23" s="60"/>
      <c r="D23" s="51"/>
      <c r="E23" s="52">
        <v>22</v>
      </c>
      <c r="F23" s="53">
        <v>1748</v>
      </c>
      <c r="G23" s="52">
        <v>22</v>
      </c>
      <c r="H23" s="53">
        <v>1802</v>
      </c>
      <c r="I23" s="54">
        <v>1</v>
      </c>
      <c r="J23" s="54">
        <v>105</v>
      </c>
      <c r="K23" s="52">
        <v>6</v>
      </c>
      <c r="L23" s="55">
        <v>377</v>
      </c>
      <c r="M23" s="54">
        <v>10</v>
      </c>
      <c r="N23" s="54">
        <v>699</v>
      </c>
      <c r="O23" s="52">
        <v>0</v>
      </c>
      <c r="P23" s="55">
        <v>0</v>
      </c>
      <c r="Q23" s="54">
        <v>0</v>
      </c>
      <c r="R23" s="54">
        <v>0</v>
      </c>
      <c r="S23" s="52">
        <v>0</v>
      </c>
      <c r="T23" s="55">
        <v>0</v>
      </c>
      <c r="U23" s="52">
        <v>0</v>
      </c>
      <c r="V23" s="55">
        <v>0</v>
      </c>
      <c r="W23" s="54">
        <v>5</v>
      </c>
      <c r="X23" s="55">
        <v>621</v>
      </c>
      <c r="Y23" s="52">
        <v>47</v>
      </c>
      <c r="Z23" s="56">
        <f>+I23+K23+M23+O23+Q23+S23+U23+W23</f>
        <v>22</v>
      </c>
      <c r="AA23" s="53">
        <f>+J23+L23+N23+P23+R23+T23+V23+X23+Y23</f>
        <v>1849</v>
      </c>
    </row>
    <row r="24" spans="1:27" ht="15.75">
      <c r="A24" s="59" t="s">
        <v>23</v>
      </c>
      <c r="B24" s="60"/>
      <c r="C24" s="60"/>
      <c r="D24" s="51"/>
      <c r="E24" s="52">
        <v>19</v>
      </c>
      <c r="F24" s="53">
        <v>1864</v>
      </c>
      <c r="G24" s="52">
        <v>18</v>
      </c>
      <c r="H24" s="53">
        <v>1911</v>
      </c>
      <c r="I24" s="54">
        <v>9</v>
      </c>
      <c r="J24" s="54">
        <v>1107</v>
      </c>
      <c r="K24" s="52">
        <v>4</v>
      </c>
      <c r="L24" s="55">
        <v>445</v>
      </c>
      <c r="M24" s="54">
        <v>2</v>
      </c>
      <c r="N24" s="54">
        <v>122</v>
      </c>
      <c r="O24" s="52">
        <v>0</v>
      </c>
      <c r="P24" s="55">
        <v>0</v>
      </c>
      <c r="Q24" s="54">
        <v>0</v>
      </c>
      <c r="R24" s="54">
        <v>0</v>
      </c>
      <c r="S24" s="52">
        <v>0</v>
      </c>
      <c r="T24" s="55">
        <v>42</v>
      </c>
      <c r="U24" s="52">
        <v>1</v>
      </c>
      <c r="V24" s="55">
        <v>89</v>
      </c>
      <c r="W24" s="54">
        <v>2</v>
      </c>
      <c r="X24" s="55">
        <v>106</v>
      </c>
      <c r="Y24" s="52">
        <v>43</v>
      </c>
      <c r="Z24" s="56">
        <f>+I24+K24+M24+O24+Q24+S24+U24+W24</f>
        <v>18</v>
      </c>
      <c r="AA24" s="53">
        <f>+J24+L24+N24+P24+R24+T24+V24+X24+Y24</f>
        <v>1954</v>
      </c>
    </row>
    <row r="25" spans="1:27" ht="15.75">
      <c r="A25" s="59" t="s">
        <v>24</v>
      </c>
      <c r="B25" s="60"/>
      <c r="C25" s="60"/>
      <c r="D25" s="51"/>
      <c r="E25" s="52">
        <v>197</v>
      </c>
      <c r="F25" s="53">
        <v>16677</v>
      </c>
      <c r="G25" s="52">
        <v>231</v>
      </c>
      <c r="H25" s="53">
        <v>20402</v>
      </c>
      <c r="I25" s="54">
        <v>34</v>
      </c>
      <c r="J25" s="54">
        <v>3408</v>
      </c>
      <c r="K25" s="52">
        <v>6</v>
      </c>
      <c r="L25" s="55">
        <v>917</v>
      </c>
      <c r="M25" s="54">
        <v>53</v>
      </c>
      <c r="N25" s="54">
        <v>4626</v>
      </c>
      <c r="O25" s="52">
        <v>37</v>
      </c>
      <c r="P25" s="55">
        <v>3675</v>
      </c>
      <c r="Q25" s="54">
        <v>67</v>
      </c>
      <c r="R25" s="54">
        <v>3932</v>
      </c>
      <c r="S25" s="52">
        <v>5</v>
      </c>
      <c r="T25" s="55">
        <v>1375</v>
      </c>
      <c r="U25" s="52">
        <v>6</v>
      </c>
      <c r="V25" s="55">
        <v>939</v>
      </c>
      <c r="W25" s="54">
        <v>23</v>
      </c>
      <c r="X25" s="55">
        <v>1530</v>
      </c>
      <c r="Y25" s="52">
        <v>387</v>
      </c>
      <c r="Z25" s="56">
        <f>+SUM(I25:I29)+SUM(K25:K29)+SUM(M25:M29)+SUM(O25:O29)+SUM(Q25:Q29)+SUM(S25:S29)+SUM(U25:U29)+SUM(W25:W29)</f>
        <v>174</v>
      </c>
      <c r="AA25" s="53">
        <f>+SUM(J25:J29)+SUM(L25:L29)+SUM(N25:N29)+SUM(P25:P29)+SUM(R25:R29)+SUM(T25:T29)+SUM(V25:V29)+SUM(X25:X29)+Y25</f>
        <v>21498</v>
      </c>
    </row>
    <row r="26" spans="1:27" s="77" customFormat="1" ht="15.75">
      <c r="A26" s="70"/>
      <c r="B26" s="71" t="s">
        <v>25</v>
      </c>
      <c r="C26" s="71"/>
      <c r="D26" s="72"/>
      <c r="E26" s="73"/>
      <c r="F26" s="74"/>
      <c r="G26" s="73"/>
      <c r="H26" s="74"/>
      <c r="I26" s="75">
        <v>0</v>
      </c>
      <c r="J26" s="75">
        <v>0</v>
      </c>
      <c r="K26" s="73">
        <v>0</v>
      </c>
      <c r="L26" s="76">
        <v>0</v>
      </c>
      <c r="M26" s="75">
        <v>0</v>
      </c>
      <c r="N26" s="75">
        <v>-520</v>
      </c>
      <c r="O26" s="73">
        <v>0</v>
      </c>
      <c r="P26" s="76">
        <v>0</v>
      </c>
      <c r="Q26" s="75">
        <v>0</v>
      </c>
      <c r="R26" s="75">
        <v>0</v>
      </c>
      <c r="S26" s="73">
        <v>0</v>
      </c>
      <c r="T26" s="76">
        <v>0</v>
      </c>
      <c r="U26" s="73">
        <v>0</v>
      </c>
      <c r="V26" s="76">
        <v>0</v>
      </c>
      <c r="W26" s="75">
        <v>0</v>
      </c>
      <c r="X26" s="76">
        <v>0</v>
      </c>
      <c r="Y26" s="73"/>
      <c r="Z26" s="56"/>
      <c r="AA26" s="53"/>
    </row>
    <row r="27" spans="1:27" s="77" customFormat="1" ht="15.75">
      <c r="A27" s="70"/>
      <c r="B27" s="71" t="s">
        <v>26</v>
      </c>
      <c r="C27" s="71"/>
      <c r="D27" s="72"/>
      <c r="E27" s="73"/>
      <c r="F27" s="74"/>
      <c r="G27" s="73"/>
      <c r="H27" s="74"/>
      <c r="I27" s="75">
        <v>3</v>
      </c>
      <c r="J27" s="75">
        <v>794</v>
      </c>
      <c r="K27" s="73">
        <v>1</v>
      </c>
      <c r="L27" s="76">
        <v>0</v>
      </c>
      <c r="M27" s="75">
        <v>0</v>
      </c>
      <c r="N27" s="75">
        <v>3483</v>
      </c>
      <c r="O27" s="73">
        <v>0</v>
      </c>
      <c r="P27" s="76">
        <v>0</v>
      </c>
      <c r="Q27" s="75">
        <v>0</v>
      </c>
      <c r="R27" s="75">
        <v>0</v>
      </c>
      <c r="S27" s="73">
        <v>2</v>
      </c>
      <c r="T27" s="76">
        <v>325</v>
      </c>
      <c r="U27" s="73">
        <v>1</v>
      </c>
      <c r="V27" s="76">
        <v>463</v>
      </c>
      <c r="W27" s="75">
        <v>1</v>
      </c>
      <c r="X27" s="76">
        <v>65</v>
      </c>
      <c r="Y27" s="73"/>
      <c r="Z27" s="56"/>
      <c r="AA27" s="53"/>
    </row>
    <row r="28" spans="1:27" ht="15.75">
      <c r="A28" s="61"/>
      <c r="B28" s="62" t="s">
        <v>20</v>
      </c>
      <c r="C28" s="62"/>
      <c r="D28" s="63"/>
      <c r="E28" s="64"/>
      <c r="F28" s="65"/>
      <c r="G28" s="64"/>
      <c r="H28" s="65"/>
      <c r="I28" s="66">
        <v>0</v>
      </c>
      <c r="J28" s="66">
        <v>0</v>
      </c>
      <c r="K28" s="64">
        <v>0</v>
      </c>
      <c r="L28" s="67">
        <v>0</v>
      </c>
      <c r="M28" s="66">
        <v>0</v>
      </c>
      <c r="N28" s="66">
        <v>-4</v>
      </c>
      <c r="O28" s="64">
        <v>0</v>
      </c>
      <c r="P28" s="67">
        <v>0</v>
      </c>
      <c r="Q28" s="66">
        <v>-1</v>
      </c>
      <c r="R28" s="66">
        <v>-89</v>
      </c>
      <c r="S28" s="64">
        <v>0</v>
      </c>
      <c r="T28" s="67">
        <v>0</v>
      </c>
      <c r="U28" s="64">
        <v>0</v>
      </c>
      <c r="V28" s="67">
        <v>0</v>
      </c>
      <c r="W28" s="66">
        <v>1</v>
      </c>
      <c r="X28" s="67">
        <v>93</v>
      </c>
      <c r="Y28" s="64"/>
      <c r="Z28" s="68"/>
      <c r="AA28" s="65"/>
    </row>
    <row r="29" spans="1:27" ht="15.75">
      <c r="A29" s="61"/>
      <c r="B29" s="69" t="s">
        <v>21</v>
      </c>
      <c r="C29" s="62"/>
      <c r="D29" s="63"/>
      <c r="E29" s="64"/>
      <c r="F29" s="65"/>
      <c r="G29" s="64"/>
      <c r="H29" s="65"/>
      <c r="I29" s="66">
        <v>0</v>
      </c>
      <c r="J29" s="66">
        <v>0</v>
      </c>
      <c r="K29" s="64">
        <v>0</v>
      </c>
      <c r="L29" s="67">
        <v>0</v>
      </c>
      <c r="M29" s="66">
        <v>0</v>
      </c>
      <c r="N29" s="66">
        <v>0</v>
      </c>
      <c r="O29" s="64">
        <v>0</v>
      </c>
      <c r="P29" s="67">
        <v>0</v>
      </c>
      <c r="Q29" s="66">
        <v>-65</v>
      </c>
      <c r="R29" s="66">
        <v>-3843</v>
      </c>
      <c r="S29" s="64">
        <v>0</v>
      </c>
      <c r="T29" s="67">
        <v>-58</v>
      </c>
      <c r="U29" s="64">
        <v>0</v>
      </c>
      <c r="V29" s="67">
        <v>0</v>
      </c>
      <c r="W29" s="66">
        <v>0</v>
      </c>
      <c r="X29" s="67">
        <v>0</v>
      </c>
      <c r="Y29" s="64"/>
      <c r="Z29" s="68"/>
      <c r="AA29" s="65"/>
    </row>
    <row r="30" spans="1:27" ht="15.75">
      <c r="A30" s="78" t="s">
        <v>27</v>
      </c>
      <c r="B30" s="79"/>
      <c r="C30" s="79"/>
      <c r="D30" s="51"/>
      <c r="E30" s="52">
        <v>258</v>
      </c>
      <c r="F30" s="53">
        <v>20158</v>
      </c>
      <c r="G30" s="52">
        <v>271</v>
      </c>
      <c r="H30" s="53">
        <v>20950</v>
      </c>
      <c r="I30" s="54">
        <v>50</v>
      </c>
      <c r="J30" s="54">
        <v>4131</v>
      </c>
      <c r="K30" s="52">
        <v>43</v>
      </c>
      <c r="L30" s="55">
        <v>3325</v>
      </c>
      <c r="M30" s="54">
        <v>90</v>
      </c>
      <c r="N30" s="54">
        <v>6704</v>
      </c>
      <c r="O30" s="52">
        <v>17</v>
      </c>
      <c r="P30" s="55">
        <v>1988</v>
      </c>
      <c r="Q30" s="54">
        <v>43</v>
      </c>
      <c r="R30" s="54">
        <v>2305</v>
      </c>
      <c r="S30" s="52">
        <v>1</v>
      </c>
      <c r="T30" s="55">
        <v>120</v>
      </c>
      <c r="U30" s="52">
        <v>10</v>
      </c>
      <c r="V30" s="55">
        <v>993</v>
      </c>
      <c r="W30" s="54">
        <v>17</v>
      </c>
      <c r="X30" s="55">
        <v>1384</v>
      </c>
      <c r="Y30" s="52">
        <v>546</v>
      </c>
      <c r="Z30" s="56">
        <f>+I30+K30+M30+O30+Q30+S30+U30+W30+I31+K31+M31+O31+Q31+S31+U31+W31</f>
        <v>235</v>
      </c>
      <c r="AA30" s="53">
        <f>+J30+L30+N30+P30+R30+T30+V30+X30+J31+L31+N31+P31+R31+T31+V31+X31+Y30</f>
        <v>19767</v>
      </c>
    </row>
    <row r="31" spans="1:27" ht="15.75">
      <c r="A31" s="61"/>
      <c r="B31" s="69" t="s">
        <v>21</v>
      </c>
      <c r="C31" s="62"/>
      <c r="D31" s="63"/>
      <c r="E31" s="64"/>
      <c r="F31" s="65"/>
      <c r="G31" s="64"/>
      <c r="H31" s="65"/>
      <c r="I31" s="66">
        <v>0</v>
      </c>
      <c r="J31" s="66">
        <v>0</v>
      </c>
      <c r="K31" s="64">
        <v>0</v>
      </c>
      <c r="L31" s="67">
        <v>0</v>
      </c>
      <c r="M31" s="66">
        <v>0</v>
      </c>
      <c r="N31" s="66">
        <v>0</v>
      </c>
      <c r="O31" s="64">
        <v>0</v>
      </c>
      <c r="P31" s="67">
        <v>0</v>
      </c>
      <c r="Q31" s="66">
        <v>-36</v>
      </c>
      <c r="R31" s="66">
        <v>-1729</v>
      </c>
      <c r="S31" s="64">
        <v>0</v>
      </c>
      <c r="T31" s="67">
        <v>0</v>
      </c>
      <c r="U31" s="64">
        <v>0</v>
      </c>
      <c r="V31" s="67">
        <v>0</v>
      </c>
      <c r="W31" s="66">
        <v>0</v>
      </c>
      <c r="X31" s="67">
        <v>0</v>
      </c>
      <c r="Y31" s="64"/>
      <c r="Z31" s="68"/>
      <c r="AA31" s="65"/>
    </row>
    <row r="32" spans="1:27" ht="15.75">
      <c r="A32" s="78" t="s">
        <v>28</v>
      </c>
      <c r="B32" s="79"/>
      <c r="C32" s="79"/>
      <c r="D32" s="51"/>
      <c r="E32" s="52">
        <v>6</v>
      </c>
      <c r="F32" s="53">
        <v>601</v>
      </c>
      <c r="G32" s="52">
        <v>6</v>
      </c>
      <c r="H32" s="53">
        <v>654</v>
      </c>
      <c r="I32" s="54">
        <v>2</v>
      </c>
      <c r="J32" s="54">
        <v>145</v>
      </c>
      <c r="K32" s="52">
        <v>0</v>
      </c>
      <c r="L32" s="55">
        <v>53</v>
      </c>
      <c r="M32" s="54">
        <v>4</v>
      </c>
      <c r="N32" s="54">
        <v>309</v>
      </c>
      <c r="O32" s="52">
        <v>0</v>
      </c>
      <c r="P32" s="55">
        <v>108</v>
      </c>
      <c r="Q32" s="54">
        <v>0</v>
      </c>
      <c r="R32" s="54">
        <v>0</v>
      </c>
      <c r="S32" s="52">
        <v>0</v>
      </c>
      <c r="T32" s="55">
        <v>0</v>
      </c>
      <c r="U32" s="52">
        <v>0</v>
      </c>
      <c r="V32" s="55">
        <v>30</v>
      </c>
      <c r="W32" s="54">
        <v>0</v>
      </c>
      <c r="X32" s="55">
        <v>9</v>
      </c>
      <c r="Y32" s="52">
        <v>13</v>
      </c>
      <c r="Z32" s="56">
        <f>+I32+K32+M32+O32+Q32+S32+U32+W32+I33+K33+M33+O33+Q33+S33+U33+W33</f>
        <v>6</v>
      </c>
      <c r="AA32" s="53">
        <f>+J32+L32+N32+P32+R32+T32+V32+X32+J33+L33+N33+P33+R33+T33+V33+X33+Y32</f>
        <v>667</v>
      </c>
    </row>
    <row r="33" spans="1:27" ht="15.75">
      <c r="A33" s="61"/>
      <c r="B33" s="62" t="s">
        <v>20</v>
      </c>
      <c r="C33" s="62"/>
      <c r="D33" s="63"/>
      <c r="E33" s="64"/>
      <c r="F33" s="65"/>
      <c r="G33" s="64"/>
      <c r="H33" s="65"/>
      <c r="I33" s="66">
        <v>0</v>
      </c>
      <c r="J33" s="66">
        <v>0</v>
      </c>
      <c r="K33" s="64">
        <v>0</v>
      </c>
      <c r="L33" s="67">
        <v>2</v>
      </c>
      <c r="M33" s="66">
        <v>0</v>
      </c>
      <c r="N33" s="66">
        <v>11</v>
      </c>
      <c r="O33" s="64">
        <v>0</v>
      </c>
      <c r="P33" s="67">
        <v>3</v>
      </c>
      <c r="Q33" s="66">
        <v>0</v>
      </c>
      <c r="R33" s="66">
        <v>0</v>
      </c>
      <c r="S33" s="64">
        <v>0</v>
      </c>
      <c r="T33" s="67">
        <v>0</v>
      </c>
      <c r="U33" s="64">
        <v>0</v>
      </c>
      <c r="V33" s="67">
        <v>-15</v>
      </c>
      <c r="W33" s="66">
        <v>0</v>
      </c>
      <c r="X33" s="67">
        <v>-1</v>
      </c>
      <c r="Y33" s="64"/>
      <c r="Z33" s="68"/>
      <c r="AA33" s="65"/>
    </row>
    <row r="34" spans="1:27" ht="15.75">
      <c r="A34" s="59" t="s">
        <v>29</v>
      </c>
      <c r="B34" s="60"/>
      <c r="C34" s="60"/>
      <c r="D34" s="51"/>
      <c r="E34" s="52">
        <v>272</v>
      </c>
      <c r="F34" s="53">
        <v>25116</v>
      </c>
      <c r="G34" s="52">
        <v>329</v>
      </c>
      <c r="H34" s="53">
        <v>33616</v>
      </c>
      <c r="I34" s="54">
        <v>32</v>
      </c>
      <c r="J34" s="54">
        <v>8102</v>
      </c>
      <c r="K34" s="52">
        <v>75</v>
      </c>
      <c r="L34" s="55">
        <v>5860</v>
      </c>
      <c r="M34" s="54">
        <v>100</v>
      </c>
      <c r="N34" s="54">
        <v>8043</v>
      </c>
      <c r="O34" s="52">
        <v>0</v>
      </c>
      <c r="P34" s="55">
        <v>0</v>
      </c>
      <c r="Q34" s="54">
        <v>37</v>
      </c>
      <c r="R34" s="54">
        <v>2705</v>
      </c>
      <c r="S34" s="52">
        <v>0</v>
      </c>
      <c r="T34" s="55">
        <v>0</v>
      </c>
      <c r="U34" s="52">
        <v>17</v>
      </c>
      <c r="V34" s="55">
        <v>2347</v>
      </c>
      <c r="W34" s="54">
        <v>68</v>
      </c>
      <c r="X34" s="55">
        <v>6559</v>
      </c>
      <c r="Y34" s="52">
        <v>552</v>
      </c>
      <c r="Z34" s="56">
        <f>+SUM(I34:I39)+SUM(K34:K39)+SUM(M34:M39)+SUM(O34:O39)+SUM(Q34:Q39)+SUM(S34:S39)+SUM(U34:U39)+SUM(W34:W39)</f>
        <v>360</v>
      </c>
      <c r="AA34" s="53">
        <f>+SUM(J34:J39)+SUM(L34:L39)+SUM(N34:N39)+SUM(P34:P39)+SUM(R34:R39)+SUM(T34:T39)+SUM(V34:V39)+SUM(X34:X39)+Y34</f>
        <v>38610</v>
      </c>
    </row>
    <row r="35" spans="1:27" s="77" customFormat="1" ht="15.75">
      <c r="A35" s="70"/>
      <c r="B35" s="71" t="s">
        <v>30</v>
      </c>
      <c r="C35" s="71"/>
      <c r="D35" s="72"/>
      <c r="E35" s="73"/>
      <c r="F35" s="74"/>
      <c r="G35" s="73"/>
      <c r="H35" s="74"/>
      <c r="I35" s="75">
        <v>0</v>
      </c>
      <c r="J35" s="75">
        <v>-4903</v>
      </c>
      <c r="K35" s="73">
        <v>0</v>
      </c>
      <c r="L35" s="76">
        <v>0</v>
      </c>
      <c r="M35" s="75">
        <v>0</v>
      </c>
      <c r="N35" s="75">
        <v>0</v>
      </c>
      <c r="O35" s="73">
        <v>0</v>
      </c>
      <c r="P35" s="76">
        <v>0</v>
      </c>
      <c r="Q35" s="75">
        <v>0</v>
      </c>
      <c r="R35" s="75">
        <v>0</v>
      </c>
      <c r="S35" s="73">
        <v>0</v>
      </c>
      <c r="T35" s="76">
        <v>0</v>
      </c>
      <c r="U35" s="73">
        <v>0</v>
      </c>
      <c r="V35" s="76">
        <v>0</v>
      </c>
      <c r="W35" s="75">
        <v>0</v>
      </c>
      <c r="X35" s="76">
        <v>0</v>
      </c>
      <c r="Y35" s="73"/>
      <c r="Z35" s="80"/>
      <c r="AA35" s="74"/>
    </row>
    <row r="36" spans="1:27" s="77" customFormat="1" ht="15.75">
      <c r="A36" s="70"/>
      <c r="B36" s="71" t="s">
        <v>31</v>
      </c>
      <c r="C36" s="71"/>
      <c r="D36" s="72"/>
      <c r="E36" s="73"/>
      <c r="F36" s="74"/>
      <c r="G36" s="73"/>
      <c r="H36" s="74"/>
      <c r="I36" s="75">
        <v>0</v>
      </c>
      <c r="J36" s="75">
        <v>0</v>
      </c>
      <c r="K36" s="73">
        <v>0</v>
      </c>
      <c r="L36" s="76">
        <v>0</v>
      </c>
      <c r="M36" s="75">
        <v>0</v>
      </c>
      <c r="N36" s="75">
        <v>0</v>
      </c>
      <c r="O36" s="73">
        <v>0</v>
      </c>
      <c r="P36" s="76">
        <v>0</v>
      </c>
      <c r="Q36" s="75">
        <v>0</v>
      </c>
      <c r="R36" s="75">
        <v>0</v>
      </c>
      <c r="S36" s="73">
        <v>0</v>
      </c>
      <c r="T36" s="76">
        <v>0</v>
      </c>
      <c r="U36" s="73">
        <v>0</v>
      </c>
      <c r="V36" s="76">
        <v>-800</v>
      </c>
      <c r="W36" s="75">
        <v>0</v>
      </c>
      <c r="X36" s="76">
        <v>0</v>
      </c>
      <c r="Y36" s="73"/>
      <c r="Z36" s="56"/>
      <c r="AA36" s="53"/>
    </row>
    <row r="37" spans="1:27" s="77" customFormat="1" ht="15.75">
      <c r="A37" s="70"/>
      <c r="B37" s="71" t="s">
        <v>32</v>
      </c>
      <c r="C37" s="71"/>
      <c r="D37" s="72"/>
      <c r="E37" s="73"/>
      <c r="F37" s="74"/>
      <c r="G37" s="73"/>
      <c r="H37" s="74"/>
      <c r="I37" s="75">
        <v>7</v>
      </c>
      <c r="J37" s="75">
        <v>944</v>
      </c>
      <c r="K37" s="73">
        <v>32</v>
      </c>
      <c r="L37" s="76">
        <v>3545</v>
      </c>
      <c r="M37" s="75">
        <v>1</v>
      </c>
      <c r="N37" s="75">
        <v>131</v>
      </c>
      <c r="O37" s="73">
        <v>0</v>
      </c>
      <c r="P37" s="76">
        <v>0</v>
      </c>
      <c r="Q37" s="75">
        <v>0</v>
      </c>
      <c r="R37" s="75">
        <v>3042</v>
      </c>
      <c r="S37" s="73">
        <v>0</v>
      </c>
      <c r="T37" s="76">
        <v>0</v>
      </c>
      <c r="U37" s="73">
        <v>3</v>
      </c>
      <c r="V37" s="76">
        <v>2778</v>
      </c>
      <c r="W37" s="75">
        <v>1</v>
      </c>
      <c r="X37" s="76">
        <v>377</v>
      </c>
      <c r="Y37" s="73"/>
      <c r="Z37" s="56"/>
      <c r="AA37" s="53"/>
    </row>
    <row r="38" spans="1:27" ht="15.75">
      <c r="A38" s="61"/>
      <c r="B38" s="62" t="s">
        <v>20</v>
      </c>
      <c r="C38" s="62"/>
      <c r="D38" s="63"/>
      <c r="E38" s="64"/>
      <c r="F38" s="65"/>
      <c r="G38" s="64"/>
      <c r="H38" s="65"/>
      <c r="I38" s="66">
        <v>0</v>
      </c>
      <c r="J38" s="66">
        <v>1</v>
      </c>
      <c r="K38" s="64">
        <v>0</v>
      </c>
      <c r="L38" s="67">
        <v>-1</v>
      </c>
      <c r="M38" s="66">
        <v>0</v>
      </c>
      <c r="N38" s="66">
        <v>-75</v>
      </c>
      <c r="O38" s="64">
        <v>0</v>
      </c>
      <c r="P38" s="67">
        <v>0</v>
      </c>
      <c r="Q38" s="66">
        <v>0</v>
      </c>
      <c r="R38" s="66">
        <v>0</v>
      </c>
      <c r="S38" s="64">
        <v>0</v>
      </c>
      <c r="T38" s="67">
        <v>0</v>
      </c>
      <c r="U38" s="64">
        <v>0</v>
      </c>
      <c r="V38" s="67">
        <v>75</v>
      </c>
      <c r="W38" s="66">
        <v>0</v>
      </c>
      <c r="X38" s="67">
        <v>0</v>
      </c>
      <c r="Y38" s="64"/>
      <c r="Z38" s="68"/>
      <c r="AA38" s="65"/>
    </row>
    <row r="39" spans="1:27" ht="15.75">
      <c r="A39" s="61"/>
      <c r="B39" s="69" t="s">
        <v>21</v>
      </c>
      <c r="C39" s="62"/>
      <c r="D39" s="63"/>
      <c r="E39" s="64"/>
      <c r="F39" s="65"/>
      <c r="G39" s="64"/>
      <c r="H39" s="65"/>
      <c r="I39" s="66">
        <v>0</v>
      </c>
      <c r="J39" s="66">
        <v>0</v>
      </c>
      <c r="K39" s="64">
        <v>0</v>
      </c>
      <c r="L39" s="67">
        <v>0</v>
      </c>
      <c r="M39" s="66">
        <v>0</v>
      </c>
      <c r="N39" s="66">
        <v>0</v>
      </c>
      <c r="O39" s="64">
        <v>0</v>
      </c>
      <c r="P39" s="67">
        <v>0</v>
      </c>
      <c r="Q39" s="66">
        <v>-13</v>
      </c>
      <c r="R39" s="66">
        <v>-672</v>
      </c>
      <c r="S39" s="64">
        <v>0</v>
      </c>
      <c r="T39" s="67">
        <v>0</v>
      </c>
      <c r="U39" s="64">
        <v>0</v>
      </c>
      <c r="V39" s="67">
        <v>0</v>
      </c>
      <c r="W39" s="66">
        <v>0</v>
      </c>
      <c r="X39" s="67">
        <v>0</v>
      </c>
      <c r="Y39" s="64"/>
      <c r="Z39" s="68"/>
      <c r="AA39" s="65"/>
    </row>
    <row r="40" spans="1:27" ht="15.75">
      <c r="A40" s="59" t="s">
        <v>33</v>
      </c>
      <c r="B40" s="60"/>
      <c r="C40" s="60"/>
      <c r="D40" s="51"/>
      <c r="E40" s="52"/>
      <c r="F40" s="53"/>
      <c r="G40" s="52"/>
      <c r="H40" s="53"/>
      <c r="I40" s="81"/>
      <c r="J40" s="81"/>
      <c r="K40" s="52"/>
      <c r="L40" s="55"/>
      <c r="M40" s="54"/>
      <c r="N40" s="54"/>
      <c r="O40" s="52"/>
      <c r="P40" s="55"/>
      <c r="Q40" s="54"/>
      <c r="R40" s="54"/>
      <c r="S40" s="52"/>
      <c r="T40" s="55"/>
      <c r="U40" s="52"/>
      <c r="V40" s="55"/>
      <c r="W40" s="54"/>
      <c r="X40" s="55"/>
      <c r="Y40" s="52"/>
      <c r="Z40" s="56"/>
      <c r="AA40" s="53"/>
    </row>
    <row r="41" spans="1:27" ht="15.75">
      <c r="A41" s="59" t="s">
        <v>34</v>
      </c>
      <c r="B41" s="60"/>
      <c r="C41" s="60"/>
      <c r="D41" s="51"/>
      <c r="E41" s="52">
        <v>61</v>
      </c>
      <c r="F41" s="53">
        <v>4732</v>
      </c>
      <c r="G41" s="52">
        <v>64</v>
      </c>
      <c r="H41" s="53">
        <v>4854</v>
      </c>
      <c r="I41" s="54">
        <v>14</v>
      </c>
      <c r="J41" s="54">
        <v>1224</v>
      </c>
      <c r="K41" s="52">
        <v>8</v>
      </c>
      <c r="L41" s="55">
        <v>466</v>
      </c>
      <c r="M41" s="54">
        <v>23</v>
      </c>
      <c r="N41" s="54">
        <v>1836</v>
      </c>
      <c r="O41" s="52">
        <v>3</v>
      </c>
      <c r="P41" s="55">
        <v>228</v>
      </c>
      <c r="Q41" s="54">
        <v>0</v>
      </c>
      <c r="R41" s="54">
        <v>0</v>
      </c>
      <c r="S41" s="52">
        <v>0</v>
      </c>
      <c r="T41" s="55">
        <v>0</v>
      </c>
      <c r="U41" s="52">
        <v>1</v>
      </c>
      <c r="V41" s="55">
        <v>128</v>
      </c>
      <c r="W41" s="54">
        <v>15</v>
      </c>
      <c r="X41" s="55">
        <v>972</v>
      </c>
      <c r="Y41" s="52">
        <v>132</v>
      </c>
      <c r="Z41" s="56">
        <f>+I41+K41+M41+O41+Q41+S41+U41+W41</f>
        <v>64</v>
      </c>
      <c r="AA41" s="53">
        <f>+J41+L41+N41+P41+R41+T41+V41+X41+Y41</f>
        <v>4986</v>
      </c>
    </row>
    <row r="42" spans="1:27" ht="15.75">
      <c r="A42" s="59" t="s">
        <v>35</v>
      </c>
      <c r="B42" s="60"/>
      <c r="C42" s="60"/>
      <c r="D42" s="51"/>
      <c r="E42" s="52">
        <v>13</v>
      </c>
      <c r="F42" s="53">
        <v>734</v>
      </c>
      <c r="G42" s="52">
        <v>14</v>
      </c>
      <c r="H42" s="53">
        <v>777</v>
      </c>
      <c r="I42" s="54">
        <v>0</v>
      </c>
      <c r="J42" s="54">
        <v>0</v>
      </c>
      <c r="K42" s="52">
        <v>0</v>
      </c>
      <c r="L42" s="55">
        <v>0</v>
      </c>
      <c r="M42" s="54">
        <v>0</v>
      </c>
      <c r="N42" s="54">
        <v>0</v>
      </c>
      <c r="O42" s="52">
        <v>0</v>
      </c>
      <c r="P42" s="55">
        <v>0</v>
      </c>
      <c r="Q42" s="54">
        <v>14</v>
      </c>
      <c r="R42" s="54">
        <v>777</v>
      </c>
      <c r="S42" s="52">
        <v>0</v>
      </c>
      <c r="T42" s="55">
        <v>0</v>
      </c>
      <c r="U42" s="52">
        <v>0</v>
      </c>
      <c r="V42" s="55">
        <v>0</v>
      </c>
      <c r="W42" s="54">
        <v>0</v>
      </c>
      <c r="X42" s="55">
        <v>0</v>
      </c>
      <c r="Y42" s="52">
        <v>0</v>
      </c>
      <c r="Z42" s="56">
        <f>+I42+K42+M42+O42+Q42+S42+U42+W42+I43+K43+M43+O43+Q43+S43+U43+W43</f>
        <v>0</v>
      </c>
      <c r="AA42" s="53">
        <f>+J42+L42+N42+P42+R42+T42+V42+X42+J43+L43+N43+P43+R43+T43+V43+X43+Y42</f>
        <v>0</v>
      </c>
    </row>
    <row r="43" spans="1:27" ht="15.75">
      <c r="A43" s="61"/>
      <c r="B43" s="69" t="s">
        <v>21</v>
      </c>
      <c r="C43" s="62"/>
      <c r="D43" s="63"/>
      <c r="E43" s="64"/>
      <c r="F43" s="65"/>
      <c r="G43" s="64"/>
      <c r="H43" s="65"/>
      <c r="I43" s="66">
        <v>0</v>
      </c>
      <c r="J43" s="66">
        <v>0</v>
      </c>
      <c r="K43" s="64">
        <v>0</v>
      </c>
      <c r="L43" s="67">
        <v>0</v>
      </c>
      <c r="M43" s="66">
        <v>0</v>
      </c>
      <c r="N43" s="66">
        <v>0</v>
      </c>
      <c r="O43" s="64">
        <v>0</v>
      </c>
      <c r="P43" s="67">
        <v>0</v>
      </c>
      <c r="Q43" s="66">
        <v>-14</v>
      </c>
      <c r="R43" s="66">
        <v>-777</v>
      </c>
      <c r="S43" s="64">
        <v>0</v>
      </c>
      <c r="T43" s="67">
        <v>0</v>
      </c>
      <c r="U43" s="64">
        <v>0</v>
      </c>
      <c r="V43" s="67">
        <v>0</v>
      </c>
      <c r="W43" s="66">
        <v>0</v>
      </c>
      <c r="X43" s="67">
        <v>0</v>
      </c>
      <c r="Y43" s="64"/>
      <c r="Z43" s="68"/>
      <c r="AA43" s="65"/>
    </row>
    <row r="44" spans="1:27" ht="15.75">
      <c r="A44" s="59" t="s">
        <v>36</v>
      </c>
      <c r="B44" s="60"/>
      <c r="C44" s="60"/>
      <c r="D44" s="51"/>
      <c r="E44" s="52"/>
      <c r="F44" s="53"/>
      <c r="G44" s="52"/>
      <c r="H44" s="53"/>
      <c r="I44" s="54"/>
      <c r="J44" s="54"/>
      <c r="K44" s="52"/>
      <c r="L44" s="55"/>
      <c r="M44" s="54"/>
      <c r="N44" s="54"/>
      <c r="O44" s="52"/>
      <c r="P44" s="55"/>
      <c r="Q44" s="54"/>
      <c r="R44" s="54"/>
      <c r="S44" s="52"/>
      <c r="T44" s="55"/>
      <c r="U44" s="52"/>
      <c r="V44" s="55"/>
      <c r="W44" s="54"/>
      <c r="X44" s="55"/>
      <c r="Y44" s="52"/>
      <c r="Z44" s="56"/>
      <c r="AA44" s="53"/>
    </row>
    <row r="45" spans="1:27" ht="15.75">
      <c r="A45" s="59" t="s">
        <v>37</v>
      </c>
      <c r="B45" s="60"/>
      <c r="C45" s="60"/>
      <c r="D45" s="51"/>
      <c r="E45" s="52">
        <v>99</v>
      </c>
      <c r="F45" s="53">
        <v>7388</v>
      </c>
      <c r="G45" s="52">
        <v>97</v>
      </c>
      <c r="H45" s="53">
        <v>7539</v>
      </c>
      <c r="I45" s="54">
        <v>23</v>
      </c>
      <c r="J45" s="54">
        <v>1718</v>
      </c>
      <c r="K45" s="52">
        <v>25</v>
      </c>
      <c r="L45" s="55">
        <v>1921</v>
      </c>
      <c r="M45" s="54">
        <v>31</v>
      </c>
      <c r="N45" s="54">
        <v>2361</v>
      </c>
      <c r="O45" s="52">
        <v>3</v>
      </c>
      <c r="P45" s="55">
        <v>324</v>
      </c>
      <c r="Q45" s="54">
        <v>0</v>
      </c>
      <c r="R45" s="54">
        <v>0</v>
      </c>
      <c r="S45" s="52">
        <v>0</v>
      </c>
      <c r="T45" s="55">
        <v>0</v>
      </c>
      <c r="U45" s="52">
        <v>5</v>
      </c>
      <c r="V45" s="55">
        <v>419</v>
      </c>
      <c r="W45" s="54">
        <v>10</v>
      </c>
      <c r="X45" s="55">
        <v>796</v>
      </c>
      <c r="Y45" s="52">
        <v>200</v>
      </c>
      <c r="Z45" s="56">
        <f>+I45+K45+M45+O45+Q45+S45+U45+W45+I46+K46+M46+O46+Q46+S46+U46+W46</f>
        <v>97</v>
      </c>
      <c r="AA45" s="53">
        <f>+J45+L45+N45+P45+R45+T45+V45+X45+J46+L46+N46+P46+R46+T46+V46+X46+Y45</f>
        <v>7739</v>
      </c>
    </row>
    <row r="46" spans="1:27" ht="15.75">
      <c r="A46" s="61"/>
      <c r="B46" s="62" t="s">
        <v>20</v>
      </c>
      <c r="C46" s="62"/>
      <c r="D46" s="63"/>
      <c r="E46" s="64"/>
      <c r="F46" s="65"/>
      <c r="G46" s="64"/>
      <c r="H46" s="65"/>
      <c r="I46" s="66">
        <v>0</v>
      </c>
      <c r="J46" s="66">
        <v>8</v>
      </c>
      <c r="K46" s="64">
        <v>0</v>
      </c>
      <c r="L46" s="67">
        <v>-14</v>
      </c>
      <c r="M46" s="66">
        <v>0</v>
      </c>
      <c r="N46" s="66">
        <v>9</v>
      </c>
      <c r="O46" s="64">
        <v>0</v>
      </c>
      <c r="P46" s="67">
        <v>0</v>
      </c>
      <c r="Q46" s="66">
        <v>0</v>
      </c>
      <c r="R46" s="66">
        <v>0</v>
      </c>
      <c r="S46" s="64">
        <v>0</v>
      </c>
      <c r="T46" s="67">
        <v>0</v>
      </c>
      <c r="U46" s="64">
        <v>0</v>
      </c>
      <c r="V46" s="67">
        <v>-6</v>
      </c>
      <c r="W46" s="66">
        <v>0</v>
      </c>
      <c r="X46" s="67">
        <v>3</v>
      </c>
      <c r="Y46" s="64"/>
      <c r="Z46" s="68"/>
      <c r="AA46" s="65"/>
    </row>
    <row r="47" spans="1:27" ht="15.75">
      <c r="A47" s="59" t="s">
        <v>35</v>
      </c>
      <c r="B47" s="60"/>
      <c r="C47" s="60"/>
      <c r="D47" s="51"/>
      <c r="E47" s="52">
        <v>14</v>
      </c>
      <c r="F47" s="53">
        <v>734</v>
      </c>
      <c r="G47" s="52">
        <v>15</v>
      </c>
      <c r="H47" s="53">
        <v>780</v>
      </c>
      <c r="I47" s="54">
        <v>0</v>
      </c>
      <c r="J47" s="54">
        <v>0</v>
      </c>
      <c r="K47" s="52">
        <v>0</v>
      </c>
      <c r="L47" s="55">
        <v>0</v>
      </c>
      <c r="M47" s="54">
        <v>0</v>
      </c>
      <c r="N47" s="54">
        <v>0</v>
      </c>
      <c r="O47" s="52">
        <v>0</v>
      </c>
      <c r="P47" s="55">
        <v>0</v>
      </c>
      <c r="Q47" s="54">
        <v>14</v>
      </c>
      <c r="R47" s="54">
        <v>735</v>
      </c>
      <c r="S47" s="52">
        <v>1</v>
      </c>
      <c r="T47" s="55">
        <v>45</v>
      </c>
      <c r="U47" s="52">
        <v>0</v>
      </c>
      <c r="V47" s="55">
        <v>0</v>
      </c>
      <c r="W47" s="54">
        <v>0</v>
      </c>
      <c r="X47" s="55">
        <v>0</v>
      </c>
      <c r="Y47" s="52">
        <v>0</v>
      </c>
      <c r="Z47" s="56">
        <f>+I47+K47+M47+O47+Q47+S47+U47+W47+I48+K48+M48+O48+Q48+S48+U48+W48</f>
        <v>0</v>
      </c>
      <c r="AA47" s="53">
        <f>+J47+L47+N47+P47+R47+T47+V47+X47+J48+L48+N48+P48+R48+T48+V48+X48+Y47</f>
        <v>0</v>
      </c>
    </row>
    <row r="48" spans="1:27" ht="15.75">
      <c r="A48" s="61"/>
      <c r="B48" s="69" t="s">
        <v>21</v>
      </c>
      <c r="C48" s="62"/>
      <c r="D48" s="63"/>
      <c r="E48" s="64"/>
      <c r="F48" s="65"/>
      <c r="G48" s="64"/>
      <c r="H48" s="65"/>
      <c r="I48" s="66">
        <v>0</v>
      </c>
      <c r="J48" s="66">
        <v>0</v>
      </c>
      <c r="K48" s="64">
        <v>0</v>
      </c>
      <c r="L48" s="67">
        <v>0</v>
      </c>
      <c r="M48" s="66">
        <v>0</v>
      </c>
      <c r="N48" s="66">
        <v>0</v>
      </c>
      <c r="O48" s="64">
        <v>0</v>
      </c>
      <c r="P48" s="67">
        <v>0</v>
      </c>
      <c r="Q48" s="66">
        <v>-14</v>
      </c>
      <c r="R48" s="66">
        <v>-735</v>
      </c>
      <c r="S48" s="64">
        <v>-1</v>
      </c>
      <c r="T48" s="67">
        <v>-45</v>
      </c>
      <c r="U48" s="64">
        <v>0</v>
      </c>
      <c r="V48" s="67">
        <v>0</v>
      </c>
      <c r="W48" s="66">
        <v>0</v>
      </c>
      <c r="X48" s="67">
        <v>0</v>
      </c>
      <c r="Y48" s="64"/>
      <c r="Z48" s="68"/>
      <c r="AA48" s="65"/>
    </row>
    <row r="49" spans="1:27" ht="15.75">
      <c r="A49" s="59"/>
      <c r="B49" s="60"/>
      <c r="C49" s="60"/>
      <c r="D49" s="51"/>
      <c r="E49" s="52"/>
      <c r="F49" s="53"/>
      <c r="G49" s="52"/>
      <c r="H49" s="53"/>
      <c r="I49" s="54"/>
      <c r="J49" s="54"/>
      <c r="K49" s="52"/>
      <c r="L49" s="55"/>
      <c r="M49" s="54"/>
      <c r="N49" s="54"/>
      <c r="O49" s="52"/>
      <c r="P49" s="55"/>
      <c r="Q49" s="54"/>
      <c r="R49" s="54"/>
      <c r="S49" s="52"/>
      <c r="T49" s="55"/>
      <c r="U49" s="52"/>
      <c r="V49" s="55"/>
      <c r="W49" s="54"/>
      <c r="X49" s="55"/>
      <c r="Y49" s="52"/>
      <c r="Z49" s="56"/>
      <c r="AA49" s="53"/>
    </row>
    <row r="50" spans="1:27" ht="15.75">
      <c r="A50" s="82"/>
      <c r="B50" s="83"/>
      <c r="C50" s="83"/>
      <c r="D50" s="84"/>
      <c r="E50" s="85"/>
      <c r="F50" s="86"/>
      <c r="G50" s="85"/>
      <c r="H50" s="86"/>
      <c r="I50" s="87"/>
      <c r="J50" s="87"/>
      <c r="K50" s="85"/>
      <c r="L50" s="88"/>
      <c r="M50" s="87"/>
      <c r="N50" s="87"/>
      <c r="O50" s="85"/>
      <c r="P50" s="88"/>
      <c r="Q50" s="87"/>
      <c r="R50" s="87"/>
      <c r="S50" s="85"/>
      <c r="T50" s="88"/>
      <c r="U50" s="85"/>
      <c r="V50" s="88"/>
      <c r="W50" s="87"/>
      <c r="X50" s="88"/>
      <c r="Y50" s="85"/>
      <c r="Z50" s="89"/>
      <c r="AA50" s="86"/>
    </row>
    <row r="51" spans="1:27" ht="15.75">
      <c r="A51" s="57" t="s">
        <v>38</v>
      </c>
      <c r="B51" s="58"/>
      <c r="C51" s="58"/>
      <c r="D51" s="51"/>
      <c r="E51" s="52"/>
      <c r="F51" s="53"/>
      <c r="G51" s="52"/>
      <c r="H51" s="53"/>
      <c r="I51" s="54"/>
      <c r="J51" s="54"/>
      <c r="K51" s="52"/>
      <c r="L51" s="55"/>
      <c r="M51" s="54"/>
      <c r="N51" s="54"/>
      <c r="O51" s="52"/>
      <c r="P51" s="55"/>
      <c r="Q51" s="54"/>
      <c r="R51" s="54"/>
      <c r="S51" s="52"/>
      <c r="T51" s="55"/>
      <c r="U51" s="52"/>
      <c r="V51" s="55"/>
      <c r="W51" s="54"/>
      <c r="X51" s="55"/>
      <c r="Y51" s="52"/>
      <c r="Z51" s="56"/>
      <c r="AA51" s="53"/>
    </row>
    <row r="52" spans="1:27" ht="15.75">
      <c r="A52" s="59" t="s">
        <v>39</v>
      </c>
      <c r="B52" s="60"/>
      <c r="C52" s="60"/>
      <c r="D52" s="51"/>
      <c r="E52" s="52">
        <v>70</v>
      </c>
      <c r="F52" s="53">
        <v>6012</v>
      </c>
      <c r="G52" s="52">
        <v>71</v>
      </c>
      <c r="H52" s="53">
        <v>6132.2</v>
      </c>
      <c r="I52" s="54">
        <v>20</v>
      </c>
      <c r="J52" s="54">
        <v>1721</v>
      </c>
      <c r="K52" s="52">
        <v>12</v>
      </c>
      <c r="L52" s="55">
        <v>1110</v>
      </c>
      <c r="M52" s="54">
        <v>13</v>
      </c>
      <c r="N52" s="54">
        <v>1352.2</v>
      </c>
      <c r="O52" s="52">
        <v>7</v>
      </c>
      <c r="P52" s="55">
        <v>512</v>
      </c>
      <c r="Q52" s="54">
        <v>11</v>
      </c>
      <c r="R52" s="54">
        <v>518</v>
      </c>
      <c r="S52" s="52">
        <v>0</v>
      </c>
      <c r="T52" s="55">
        <v>0</v>
      </c>
      <c r="U52" s="52">
        <v>3</v>
      </c>
      <c r="V52" s="55">
        <v>355</v>
      </c>
      <c r="W52" s="54">
        <v>5</v>
      </c>
      <c r="X52" s="55">
        <v>564</v>
      </c>
      <c r="Y52" s="52">
        <v>145</v>
      </c>
      <c r="Z52" s="56">
        <f>+I52+K52+M52+O52+Q52+S52+U52+W52+I53+K53+M53+O53+Q53+S53+U53+W53+I54+K54+M54+O54+Q54+S54+U54+W54</f>
        <v>60</v>
      </c>
      <c r="AA52" s="53">
        <f>+J52+L52+N52+P52+R52+T52+V52+X52+J53+L53+N53+P53+R53+T53+V53+X53+J54+L54+N54+P54+R54+T54+V54+X54+Y54+Y52</f>
        <v>5790.2</v>
      </c>
    </row>
    <row r="53" spans="1:27" ht="15.75">
      <c r="A53" s="61"/>
      <c r="B53" s="62" t="s">
        <v>20</v>
      </c>
      <c r="C53" s="62"/>
      <c r="D53" s="63"/>
      <c r="E53" s="64"/>
      <c r="F53" s="65"/>
      <c r="G53" s="64"/>
      <c r="H53" s="65"/>
      <c r="I53" s="66">
        <v>0</v>
      </c>
      <c r="J53" s="66">
        <v>-24</v>
      </c>
      <c r="K53" s="64">
        <v>0</v>
      </c>
      <c r="L53" s="67">
        <v>24</v>
      </c>
      <c r="M53" s="66">
        <v>0</v>
      </c>
      <c r="N53" s="66">
        <v>20</v>
      </c>
      <c r="O53" s="64">
        <v>0</v>
      </c>
      <c r="P53" s="67">
        <v>0</v>
      </c>
      <c r="Q53" s="66">
        <v>0</v>
      </c>
      <c r="R53" s="66">
        <v>0</v>
      </c>
      <c r="S53" s="64">
        <v>0</v>
      </c>
      <c r="T53" s="67">
        <v>0</v>
      </c>
      <c r="U53" s="64">
        <v>0</v>
      </c>
      <c r="V53" s="67">
        <v>-20</v>
      </c>
      <c r="W53" s="66">
        <v>0</v>
      </c>
      <c r="X53" s="67">
        <v>0</v>
      </c>
      <c r="Y53" s="64"/>
      <c r="Z53" s="68"/>
      <c r="AA53" s="65"/>
    </row>
    <row r="54" spans="1:27" ht="15.75">
      <c r="A54" s="61"/>
      <c r="B54" s="69" t="s">
        <v>21</v>
      </c>
      <c r="C54" s="62"/>
      <c r="D54" s="63"/>
      <c r="E54" s="64"/>
      <c r="F54" s="65"/>
      <c r="G54" s="64"/>
      <c r="H54" s="65"/>
      <c r="I54" s="66">
        <v>0</v>
      </c>
      <c r="J54" s="66">
        <v>0</v>
      </c>
      <c r="K54" s="64">
        <v>0</v>
      </c>
      <c r="L54" s="67">
        <v>0</v>
      </c>
      <c r="M54" s="66">
        <v>0</v>
      </c>
      <c r="N54" s="66">
        <v>0</v>
      </c>
      <c r="O54" s="64">
        <v>0</v>
      </c>
      <c r="P54" s="67">
        <v>0</v>
      </c>
      <c r="Q54" s="66">
        <v>-11</v>
      </c>
      <c r="R54" s="66">
        <v>-487</v>
      </c>
      <c r="S54" s="64">
        <v>0</v>
      </c>
      <c r="T54" s="67">
        <v>0</v>
      </c>
      <c r="U54" s="64">
        <v>0</v>
      </c>
      <c r="V54" s="67">
        <v>0</v>
      </c>
      <c r="W54" s="66">
        <v>0</v>
      </c>
      <c r="X54" s="67">
        <v>0</v>
      </c>
      <c r="Y54" s="64"/>
      <c r="Z54" s="68"/>
      <c r="AA54" s="65"/>
    </row>
    <row r="55" spans="1:27" ht="15.75">
      <c r="A55" s="59" t="s">
        <v>40</v>
      </c>
      <c r="B55" s="60"/>
      <c r="C55" s="60"/>
      <c r="D55" s="51"/>
      <c r="E55" s="52">
        <v>37</v>
      </c>
      <c r="F55" s="53">
        <v>2911</v>
      </c>
      <c r="G55" s="52">
        <v>40</v>
      </c>
      <c r="H55" s="53">
        <v>3050</v>
      </c>
      <c r="I55" s="54">
        <v>5</v>
      </c>
      <c r="J55" s="54">
        <v>417</v>
      </c>
      <c r="K55" s="52">
        <v>5</v>
      </c>
      <c r="L55" s="55">
        <v>315</v>
      </c>
      <c r="M55" s="54">
        <v>10</v>
      </c>
      <c r="N55" s="54">
        <v>724</v>
      </c>
      <c r="O55" s="52">
        <v>1</v>
      </c>
      <c r="P55" s="55">
        <v>62</v>
      </c>
      <c r="Q55" s="54">
        <v>13</v>
      </c>
      <c r="R55" s="54">
        <v>956</v>
      </c>
      <c r="S55" s="52">
        <v>0</v>
      </c>
      <c r="T55" s="55">
        <v>0</v>
      </c>
      <c r="U55" s="52">
        <v>1</v>
      </c>
      <c r="V55" s="55">
        <v>141</v>
      </c>
      <c r="W55" s="54">
        <v>5</v>
      </c>
      <c r="X55" s="55">
        <v>435</v>
      </c>
      <c r="Y55" s="52">
        <v>76</v>
      </c>
      <c r="Z55" s="56">
        <f>+I55+K55+M55+O55+Q55+S55+U55+W55</f>
        <v>40</v>
      </c>
      <c r="AA55" s="53">
        <f>+J55+L55+N55+P55+R55+T55+V55+X55+Y55</f>
        <v>3126</v>
      </c>
    </row>
    <row r="56" spans="1:27" ht="15.75">
      <c r="A56" s="59" t="s">
        <v>41</v>
      </c>
      <c r="B56" s="60"/>
      <c r="C56" s="60"/>
      <c r="D56" s="51"/>
      <c r="E56" s="52">
        <v>63</v>
      </c>
      <c r="F56" s="53">
        <v>4386</v>
      </c>
      <c r="G56" s="52">
        <v>65</v>
      </c>
      <c r="H56" s="53">
        <v>4724</v>
      </c>
      <c r="I56" s="54">
        <v>19</v>
      </c>
      <c r="J56" s="54">
        <v>1507</v>
      </c>
      <c r="K56" s="52">
        <v>9</v>
      </c>
      <c r="L56" s="55">
        <v>650</v>
      </c>
      <c r="M56" s="54">
        <v>13</v>
      </c>
      <c r="N56" s="54">
        <v>1081</v>
      </c>
      <c r="O56" s="52">
        <v>0</v>
      </c>
      <c r="P56" s="55">
        <v>0</v>
      </c>
      <c r="Q56" s="54">
        <v>16</v>
      </c>
      <c r="R56" s="54">
        <v>683</v>
      </c>
      <c r="S56" s="52">
        <v>1</v>
      </c>
      <c r="T56" s="55">
        <v>78</v>
      </c>
      <c r="U56" s="52">
        <v>1</v>
      </c>
      <c r="V56" s="55">
        <v>82</v>
      </c>
      <c r="W56" s="54">
        <v>6</v>
      </c>
      <c r="X56" s="55">
        <v>643</v>
      </c>
      <c r="Y56" s="52">
        <v>103</v>
      </c>
      <c r="Z56" s="56">
        <f>+I56+K56+M56+O56+Q56+S56+U56+W56+I57+K57+M57+O57+Q57+S57+U57+W57</f>
        <v>49</v>
      </c>
      <c r="AA56" s="53">
        <f>+J56+L56+N56+P56+R56+T56+V56+X56+J57+L57+N57+P57+R57+T57+V57+X57+Y56</f>
        <v>4150</v>
      </c>
    </row>
    <row r="57" spans="1:27" ht="15.75">
      <c r="A57" s="61"/>
      <c r="B57" s="69" t="s">
        <v>21</v>
      </c>
      <c r="C57" s="62"/>
      <c r="D57" s="63"/>
      <c r="E57" s="64"/>
      <c r="F57" s="65"/>
      <c r="G57" s="64"/>
      <c r="H57" s="65"/>
      <c r="I57" s="66">
        <v>0</v>
      </c>
      <c r="J57" s="66">
        <v>0</v>
      </c>
      <c r="K57" s="64">
        <v>0</v>
      </c>
      <c r="L57" s="67">
        <v>0</v>
      </c>
      <c r="M57" s="66">
        <v>0</v>
      </c>
      <c r="N57" s="66">
        <v>0</v>
      </c>
      <c r="O57" s="64">
        <v>0</v>
      </c>
      <c r="P57" s="67">
        <v>0</v>
      </c>
      <c r="Q57" s="66">
        <v>-16</v>
      </c>
      <c r="R57" s="66">
        <v>-677</v>
      </c>
      <c r="S57" s="64">
        <v>0</v>
      </c>
      <c r="T57" s="67">
        <v>0</v>
      </c>
      <c r="U57" s="64">
        <v>0</v>
      </c>
      <c r="V57" s="67">
        <v>0</v>
      </c>
      <c r="W57" s="66">
        <v>0</v>
      </c>
      <c r="X57" s="67">
        <v>0</v>
      </c>
      <c r="Y57" s="64"/>
      <c r="Z57" s="68"/>
      <c r="AA57" s="65"/>
    </row>
    <row r="58" spans="1:27" ht="15.75">
      <c r="A58" s="59" t="s">
        <v>42</v>
      </c>
      <c r="B58" s="60"/>
      <c r="C58" s="60"/>
      <c r="D58" s="51"/>
      <c r="E58" s="52">
        <v>45</v>
      </c>
      <c r="F58" s="53">
        <v>4242</v>
      </c>
      <c r="G58" s="52">
        <v>48</v>
      </c>
      <c r="H58" s="53">
        <v>4464</v>
      </c>
      <c r="I58" s="54">
        <v>16</v>
      </c>
      <c r="J58" s="54">
        <v>1587</v>
      </c>
      <c r="K58" s="52">
        <v>11</v>
      </c>
      <c r="L58" s="55">
        <v>865</v>
      </c>
      <c r="M58" s="54">
        <v>14</v>
      </c>
      <c r="N58" s="54">
        <v>1160</v>
      </c>
      <c r="O58" s="52">
        <v>0</v>
      </c>
      <c r="P58" s="55">
        <v>0</v>
      </c>
      <c r="Q58" s="54">
        <v>1</v>
      </c>
      <c r="R58" s="54">
        <v>111</v>
      </c>
      <c r="S58" s="52">
        <v>0</v>
      </c>
      <c r="T58" s="55">
        <v>0</v>
      </c>
      <c r="U58" s="52">
        <v>1</v>
      </c>
      <c r="V58" s="55">
        <v>144</v>
      </c>
      <c r="W58" s="54">
        <v>5</v>
      </c>
      <c r="X58" s="55">
        <v>597</v>
      </c>
      <c r="Y58" s="52">
        <v>102</v>
      </c>
      <c r="Z58" s="56">
        <f>+I58+K58+M58+O58+Q58+S58+U58+W58</f>
        <v>48</v>
      </c>
      <c r="AA58" s="53">
        <f>+J58+L58+N58+P58+R58+T58+V58+X58+Y58</f>
        <v>4566</v>
      </c>
    </row>
    <row r="59" spans="1:27" ht="15.75">
      <c r="A59" s="90"/>
      <c r="B59" s="91"/>
      <c r="C59" s="91"/>
      <c r="D59" s="92"/>
      <c r="E59" s="93"/>
      <c r="F59" s="94"/>
      <c r="G59" s="93"/>
      <c r="H59" s="94"/>
      <c r="I59" s="95"/>
      <c r="J59" s="95"/>
      <c r="K59" s="93"/>
      <c r="L59" s="96"/>
      <c r="M59" s="95"/>
      <c r="N59" s="95"/>
      <c r="O59" s="93"/>
      <c r="P59" s="96"/>
      <c r="Q59" s="95"/>
      <c r="R59" s="95"/>
      <c r="S59" s="93"/>
      <c r="T59" s="96"/>
      <c r="U59" s="93"/>
      <c r="V59" s="96"/>
      <c r="W59" s="95"/>
      <c r="X59" s="96"/>
      <c r="Y59" s="93"/>
      <c r="Z59" s="97"/>
      <c r="AA59" s="94"/>
    </row>
    <row r="60" spans="1:27" s="98" customFormat="1" ht="15.75">
      <c r="A60" s="59"/>
      <c r="B60" s="60"/>
      <c r="C60" s="60"/>
      <c r="D60" s="51"/>
      <c r="E60" s="52"/>
      <c r="F60" s="53"/>
      <c r="G60" s="52"/>
      <c r="H60" s="53"/>
      <c r="I60" s="54"/>
      <c r="J60" s="54"/>
      <c r="K60" s="52"/>
      <c r="L60" s="55"/>
      <c r="M60" s="54"/>
      <c r="N60" s="54"/>
      <c r="O60" s="52"/>
      <c r="P60" s="55"/>
      <c r="Q60" s="54"/>
      <c r="R60" s="54"/>
      <c r="S60" s="52"/>
      <c r="T60" s="55"/>
      <c r="U60" s="52"/>
      <c r="V60" s="55"/>
      <c r="W60" s="54"/>
      <c r="X60" s="55"/>
      <c r="Y60" s="52"/>
      <c r="Z60" s="56"/>
      <c r="AA60" s="53"/>
    </row>
    <row r="61" spans="1:27" ht="15.75">
      <c r="A61" s="57" t="s">
        <v>43</v>
      </c>
      <c r="B61" s="58"/>
      <c r="C61" s="58"/>
      <c r="D61" s="51"/>
      <c r="E61" s="52"/>
      <c r="F61" s="53"/>
      <c r="G61" s="52"/>
      <c r="H61" s="53"/>
      <c r="I61" s="54"/>
      <c r="J61" s="54"/>
      <c r="K61" s="52"/>
      <c r="L61" s="55"/>
      <c r="M61" s="54"/>
      <c r="N61" s="54"/>
      <c r="O61" s="52"/>
      <c r="P61" s="55"/>
      <c r="Q61" s="54"/>
      <c r="R61" s="54"/>
      <c r="S61" s="52"/>
      <c r="T61" s="55"/>
      <c r="U61" s="52"/>
      <c r="V61" s="55"/>
      <c r="W61" s="54"/>
      <c r="X61" s="55"/>
      <c r="Y61" s="52"/>
      <c r="Z61" s="56"/>
      <c r="AA61" s="53"/>
    </row>
    <row r="62" spans="1:27" ht="15.75">
      <c r="A62" s="59" t="s">
        <v>44</v>
      </c>
      <c r="B62" s="60"/>
      <c r="C62" s="60"/>
      <c r="D62" s="51"/>
      <c r="E62" s="52">
        <v>502</v>
      </c>
      <c r="F62" s="53">
        <v>44300</v>
      </c>
      <c r="G62" s="52">
        <v>514</v>
      </c>
      <c r="H62" s="53">
        <v>44982</v>
      </c>
      <c r="I62" s="54">
        <v>43</v>
      </c>
      <c r="J62" s="54">
        <v>4438</v>
      </c>
      <c r="K62" s="52">
        <v>64</v>
      </c>
      <c r="L62" s="55">
        <v>5026</v>
      </c>
      <c r="M62" s="54">
        <v>154</v>
      </c>
      <c r="N62" s="54">
        <v>13083</v>
      </c>
      <c r="O62" s="52">
        <v>144</v>
      </c>
      <c r="P62" s="55">
        <v>15101</v>
      </c>
      <c r="Q62" s="54">
        <v>73</v>
      </c>
      <c r="R62" s="54">
        <v>3332</v>
      </c>
      <c r="S62" s="52">
        <v>3</v>
      </c>
      <c r="T62" s="55">
        <v>152</v>
      </c>
      <c r="U62" s="52">
        <v>12</v>
      </c>
      <c r="V62" s="55">
        <v>1206</v>
      </c>
      <c r="W62" s="54">
        <v>21</v>
      </c>
      <c r="X62" s="55">
        <v>2644</v>
      </c>
      <c r="Y62" s="52">
        <v>1094</v>
      </c>
      <c r="Z62" s="56">
        <f>+I62+K62+M62+O62+Q62+S62+U62+W62+I63+K63+M63+O63+Q63+S63+U63+W63</f>
        <v>436</v>
      </c>
      <c r="AA62" s="53">
        <f>+J62+L62+N62+P62+R62+T62+V62+X62+J63+L63+N63+P63+R63+T63+V63+X63+Y62</f>
        <v>43319</v>
      </c>
    </row>
    <row r="63" spans="1:27" ht="15.75">
      <c r="A63" s="61"/>
      <c r="B63" s="62" t="s">
        <v>45</v>
      </c>
      <c r="C63" s="62"/>
      <c r="D63" s="63"/>
      <c r="E63" s="64"/>
      <c r="F63" s="65"/>
      <c r="G63" s="64"/>
      <c r="H63" s="65"/>
      <c r="I63" s="66">
        <v>0</v>
      </c>
      <c r="J63" s="66">
        <v>0</v>
      </c>
      <c r="K63" s="64">
        <v>0</v>
      </c>
      <c r="L63" s="67">
        <v>0</v>
      </c>
      <c r="M63" s="66">
        <v>0</v>
      </c>
      <c r="N63" s="66">
        <v>0</v>
      </c>
      <c r="O63" s="64">
        <v>0</v>
      </c>
      <c r="P63" s="67">
        <v>0</v>
      </c>
      <c r="Q63" s="66">
        <v>-78</v>
      </c>
      <c r="R63" s="66">
        <v>-2757</v>
      </c>
      <c r="S63" s="64">
        <v>0</v>
      </c>
      <c r="T63" s="67">
        <v>0</v>
      </c>
      <c r="U63" s="64">
        <v>0</v>
      </c>
      <c r="V63" s="67">
        <v>0</v>
      </c>
      <c r="W63" s="66">
        <v>0</v>
      </c>
      <c r="X63" s="67">
        <v>0</v>
      </c>
      <c r="Y63" s="64"/>
      <c r="Z63" s="68"/>
      <c r="AA63" s="65"/>
    </row>
    <row r="64" spans="1:27" ht="15.75">
      <c r="A64" s="59" t="s">
        <v>46</v>
      </c>
      <c r="B64" s="60"/>
      <c r="C64" s="60"/>
      <c r="D64" s="51"/>
      <c r="E64" s="52">
        <v>300</v>
      </c>
      <c r="F64" s="53">
        <v>22793</v>
      </c>
      <c r="G64" s="52">
        <v>334</v>
      </c>
      <c r="H64" s="53">
        <v>23888</v>
      </c>
      <c r="I64" s="54">
        <v>92</v>
      </c>
      <c r="J64" s="54">
        <v>5948</v>
      </c>
      <c r="K64" s="52">
        <v>3</v>
      </c>
      <c r="L64" s="55">
        <v>224</v>
      </c>
      <c r="M64" s="54">
        <v>44</v>
      </c>
      <c r="N64" s="54">
        <v>3802</v>
      </c>
      <c r="O64" s="52">
        <v>27</v>
      </c>
      <c r="P64" s="55">
        <v>2105</v>
      </c>
      <c r="Q64" s="54">
        <v>107</v>
      </c>
      <c r="R64" s="54">
        <v>7777</v>
      </c>
      <c r="S64" s="52">
        <v>40</v>
      </c>
      <c r="T64" s="55">
        <v>2229</v>
      </c>
      <c r="U64" s="52">
        <v>3</v>
      </c>
      <c r="V64" s="55">
        <v>435</v>
      </c>
      <c r="W64" s="54">
        <v>18</v>
      </c>
      <c r="X64" s="55">
        <v>1368</v>
      </c>
      <c r="Y64" s="52">
        <v>466</v>
      </c>
      <c r="Z64" s="56">
        <f>+SUM(I64:I67)+SUM(K64:K67)+SUM(M64:M67)+SUM(O64:O67)+SUM(Q64:Q67)+SUM(S64:S67)+SUM(U64:U67)+SUM(W64:W67)</f>
        <v>239</v>
      </c>
      <c r="AA64" s="53">
        <f>+SUM(J64:J67)+SUM(L64:L67)+SUM(N64:N67)+SUM(P64:P67)+SUM(R64:R67)+SUM(T64:T67)+SUM(V64:V67)+SUM(X64:X67)+Y64</f>
        <v>18323</v>
      </c>
    </row>
    <row r="65" spans="1:27" s="77" customFormat="1" ht="15.75">
      <c r="A65" s="70"/>
      <c r="B65" s="71" t="s">
        <v>47</v>
      </c>
      <c r="C65" s="71"/>
      <c r="D65" s="72"/>
      <c r="E65" s="73"/>
      <c r="F65" s="74"/>
      <c r="G65" s="73"/>
      <c r="H65" s="74"/>
      <c r="I65" s="75">
        <v>0</v>
      </c>
      <c r="J65" s="75">
        <v>0</v>
      </c>
      <c r="K65" s="73">
        <v>0</v>
      </c>
      <c r="L65" s="76">
        <v>0</v>
      </c>
      <c r="M65" s="75">
        <v>0</v>
      </c>
      <c r="N65" s="75">
        <v>0</v>
      </c>
      <c r="O65" s="73">
        <v>0</v>
      </c>
      <c r="P65" s="76">
        <v>0</v>
      </c>
      <c r="Q65" s="75">
        <v>0</v>
      </c>
      <c r="R65" s="75">
        <v>0</v>
      </c>
      <c r="S65" s="73">
        <v>0</v>
      </c>
      <c r="T65" s="76">
        <v>-175</v>
      </c>
      <c r="U65" s="73">
        <v>0</v>
      </c>
      <c r="V65" s="76">
        <v>0</v>
      </c>
      <c r="W65" s="75">
        <v>0</v>
      </c>
      <c r="X65" s="76">
        <v>0</v>
      </c>
      <c r="Y65" s="73"/>
      <c r="Z65" s="80"/>
      <c r="AA65" s="74"/>
    </row>
    <row r="66" spans="1:27" s="103" customFormat="1" ht="15.75">
      <c r="A66" s="99"/>
      <c r="B66" s="69" t="s">
        <v>48</v>
      </c>
      <c r="C66" s="69"/>
      <c r="D66" s="100"/>
      <c r="E66" s="101"/>
      <c r="F66" s="102"/>
      <c r="G66" s="101"/>
      <c r="H66" s="102"/>
      <c r="I66" s="75">
        <v>0</v>
      </c>
      <c r="J66" s="75">
        <v>0</v>
      </c>
      <c r="K66" s="73">
        <v>0</v>
      </c>
      <c r="L66" s="76">
        <v>0</v>
      </c>
      <c r="M66" s="75">
        <v>0</v>
      </c>
      <c r="N66" s="75">
        <v>0</v>
      </c>
      <c r="O66" s="73">
        <v>0</v>
      </c>
      <c r="P66" s="76">
        <v>0</v>
      </c>
      <c r="Q66" s="75">
        <v>-7</v>
      </c>
      <c r="R66" s="75">
        <v>-645</v>
      </c>
      <c r="S66" s="73">
        <v>0</v>
      </c>
      <c r="T66" s="76">
        <v>0</v>
      </c>
      <c r="U66" s="73">
        <v>0</v>
      </c>
      <c r="V66" s="76">
        <v>0</v>
      </c>
      <c r="W66" s="75">
        <v>0</v>
      </c>
      <c r="X66" s="76">
        <v>0</v>
      </c>
      <c r="Y66" s="73"/>
      <c r="Z66" s="80"/>
      <c r="AA66" s="74"/>
    </row>
    <row r="67" spans="1:27" ht="15.75">
      <c r="A67" s="61"/>
      <c r="B67" s="69" t="s">
        <v>21</v>
      </c>
      <c r="C67" s="62"/>
      <c r="D67" s="63"/>
      <c r="E67" s="64"/>
      <c r="F67" s="65"/>
      <c r="G67" s="64"/>
      <c r="H67" s="65"/>
      <c r="I67" s="66">
        <v>0</v>
      </c>
      <c r="J67" s="66">
        <v>0</v>
      </c>
      <c r="K67" s="64">
        <v>0</v>
      </c>
      <c r="L67" s="67">
        <v>0</v>
      </c>
      <c r="M67" s="66">
        <v>0</v>
      </c>
      <c r="N67" s="66">
        <v>0</v>
      </c>
      <c r="O67" s="64">
        <v>0</v>
      </c>
      <c r="P67" s="67">
        <v>0</v>
      </c>
      <c r="Q67" s="66">
        <v>-88</v>
      </c>
      <c r="R67" s="66">
        <v>-5211</v>
      </c>
      <c r="S67" s="64">
        <v>0</v>
      </c>
      <c r="T67" s="67">
        <v>0</v>
      </c>
      <c r="U67" s="64">
        <v>0</v>
      </c>
      <c r="V67" s="67">
        <v>0</v>
      </c>
      <c r="W67" s="66">
        <v>0</v>
      </c>
      <c r="X67" s="67">
        <v>0</v>
      </c>
      <c r="Y67" s="64"/>
      <c r="Z67" s="68"/>
      <c r="AA67" s="65"/>
    </row>
    <row r="68" spans="1:27" ht="15.75">
      <c r="A68" s="59" t="s">
        <v>49</v>
      </c>
      <c r="B68" s="60"/>
      <c r="C68" s="60"/>
      <c r="D68" s="51"/>
      <c r="E68" s="52">
        <v>122</v>
      </c>
      <c r="F68" s="53">
        <v>20856</v>
      </c>
      <c r="G68" s="52">
        <v>123</v>
      </c>
      <c r="H68" s="53">
        <v>21121</v>
      </c>
      <c r="I68" s="54">
        <v>0</v>
      </c>
      <c r="J68" s="54">
        <v>0</v>
      </c>
      <c r="K68" s="52">
        <v>5</v>
      </c>
      <c r="L68" s="55">
        <v>800</v>
      </c>
      <c r="M68" s="54">
        <v>0</v>
      </c>
      <c r="N68" s="54">
        <v>0</v>
      </c>
      <c r="O68" s="52">
        <v>97</v>
      </c>
      <c r="P68" s="55">
        <v>16748</v>
      </c>
      <c r="Q68" s="54">
        <v>17</v>
      </c>
      <c r="R68" s="54">
        <v>2839</v>
      </c>
      <c r="S68" s="52">
        <v>0</v>
      </c>
      <c r="T68" s="55">
        <v>0</v>
      </c>
      <c r="U68" s="52">
        <v>1</v>
      </c>
      <c r="V68" s="55">
        <v>398</v>
      </c>
      <c r="W68" s="54">
        <v>3</v>
      </c>
      <c r="X68" s="55">
        <v>336</v>
      </c>
      <c r="Y68" s="52">
        <v>408</v>
      </c>
      <c r="Z68" s="56">
        <f>+I68+K68+M68+O68+Q68+S68+U68+W68+I69+K69+M69+O69+Q69+S69+U69+W69+I70+K70+M70+O70+Q70+S70+U70+W70</f>
        <v>124</v>
      </c>
      <c r="AA68" s="53">
        <f>+J68+L68+N68+P68+R68+T68+V68+X68+J69+L69+N69+P69+R69+T69+V69+X69+J70+L70+N70+P70+R70+T70+V70+X70+Y70+Y68</f>
        <v>21801</v>
      </c>
    </row>
    <row r="69" spans="1:27" s="77" customFormat="1" ht="15.75">
      <c r="A69" s="70"/>
      <c r="B69" s="71" t="s">
        <v>50</v>
      </c>
      <c r="C69" s="71"/>
      <c r="D69" s="72"/>
      <c r="E69" s="73"/>
      <c r="F69" s="74"/>
      <c r="G69" s="73"/>
      <c r="H69" s="74"/>
      <c r="I69" s="75">
        <v>0</v>
      </c>
      <c r="J69" s="75">
        <v>0</v>
      </c>
      <c r="K69" s="73">
        <v>0</v>
      </c>
      <c r="L69" s="76">
        <v>0</v>
      </c>
      <c r="M69" s="75">
        <v>0</v>
      </c>
      <c r="N69" s="75">
        <v>0</v>
      </c>
      <c r="O69" s="73">
        <v>1</v>
      </c>
      <c r="P69" s="76">
        <v>172</v>
      </c>
      <c r="Q69" s="75">
        <v>0</v>
      </c>
      <c r="R69" s="75">
        <v>0</v>
      </c>
      <c r="S69" s="73">
        <v>0</v>
      </c>
      <c r="T69" s="76">
        <v>0</v>
      </c>
      <c r="U69" s="73">
        <v>0</v>
      </c>
      <c r="V69" s="76">
        <v>0</v>
      </c>
      <c r="W69" s="75">
        <v>0</v>
      </c>
      <c r="X69" s="76">
        <v>0</v>
      </c>
      <c r="Y69" s="73">
        <v>0</v>
      </c>
      <c r="Z69" s="80"/>
      <c r="AA69" s="74"/>
    </row>
    <row r="70" spans="1:27" s="77" customFormat="1" ht="15.75">
      <c r="A70" s="70"/>
      <c r="B70" s="71" t="s">
        <v>51</v>
      </c>
      <c r="C70" s="71"/>
      <c r="D70" s="72"/>
      <c r="E70" s="73"/>
      <c r="F70" s="74"/>
      <c r="G70" s="73"/>
      <c r="H70" s="74"/>
      <c r="I70" s="75">
        <v>0</v>
      </c>
      <c r="J70" s="75">
        <v>0</v>
      </c>
      <c r="K70" s="73">
        <v>0</v>
      </c>
      <c r="L70" s="76">
        <v>0</v>
      </c>
      <c r="M70" s="75">
        <v>0</v>
      </c>
      <c r="N70" s="75">
        <v>0</v>
      </c>
      <c r="O70" s="73">
        <v>0</v>
      </c>
      <c r="P70" s="76">
        <v>0</v>
      </c>
      <c r="Q70" s="75">
        <v>0</v>
      </c>
      <c r="R70" s="75">
        <v>100</v>
      </c>
      <c r="S70" s="73">
        <v>0</v>
      </c>
      <c r="T70" s="76">
        <v>0</v>
      </c>
      <c r="U70" s="73">
        <v>0</v>
      </c>
      <c r="V70" s="76">
        <v>0</v>
      </c>
      <c r="W70" s="75">
        <v>0</v>
      </c>
      <c r="X70" s="76">
        <v>0</v>
      </c>
      <c r="Y70" s="73">
        <v>0</v>
      </c>
      <c r="Z70" s="80"/>
      <c r="AA70" s="74"/>
    </row>
    <row r="71" spans="1:27" ht="15.75">
      <c r="A71" s="59" t="s">
        <v>52</v>
      </c>
      <c r="B71" s="60"/>
      <c r="C71" s="60"/>
      <c r="D71" s="51"/>
      <c r="E71" s="52">
        <v>26</v>
      </c>
      <c r="F71" s="53">
        <v>3375</v>
      </c>
      <c r="G71" s="52">
        <v>29</v>
      </c>
      <c r="H71" s="53">
        <v>3460</v>
      </c>
      <c r="I71" s="54">
        <v>0</v>
      </c>
      <c r="J71" s="54">
        <v>0</v>
      </c>
      <c r="K71" s="52">
        <v>8</v>
      </c>
      <c r="L71" s="55">
        <v>920</v>
      </c>
      <c r="M71" s="54">
        <v>4</v>
      </c>
      <c r="N71" s="54">
        <v>563</v>
      </c>
      <c r="O71" s="52">
        <v>12</v>
      </c>
      <c r="P71" s="55">
        <v>1460</v>
      </c>
      <c r="Q71" s="54">
        <v>0</v>
      </c>
      <c r="R71" s="54">
        <v>0</v>
      </c>
      <c r="S71" s="52">
        <v>0</v>
      </c>
      <c r="T71" s="55">
        <v>0</v>
      </c>
      <c r="U71" s="52">
        <v>0</v>
      </c>
      <c r="V71" s="55">
        <v>0</v>
      </c>
      <c r="W71" s="54">
        <v>5</v>
      </c>
      <c r="X71" s="55">
        <v>517</v>
      </c>
      <c r="Y71" s="52">
        <v>82</v>
      </c>
      <c r="Z71" s="56">
        <f>+I71+K71+M71+O71+Q71+S71+U71+W71</f>
        <v>29</v>
      </c>
      <c r="AA71" s="53">
        <f>+J71+L71+N71+P71+R71+T71+V71+X71+Y71</f>
        <v>3542</v>
      </c>
    </row>
    <row r="72" spans="1:27" ht="15.75">
      <c r="A72" s="59" t="s">
        <v>53</v>
      </c>
      <c r="B72" s="60"/>
      <c r="C72" s="60"/>
      <c r="D72" s="51"/>
      <c r="E72" s="52">
        <v>39</v>
      </c>
      <c r="F72" s="53">
        <v>3435</v>
      </c>
      <c r="G72" s="52">
        <v>41</v>
      </c>
      <c r="H72" s="53">
        <v>3510</v>
      </c>
      <c r="I72" s="54">
        <v>0</v>
      </c>
      <c r="J72" s="54">
        <v>0</v>
      </c>
      <c r="K72" s="52">
        <v>1</v>
      </c>
      <c r="L72" s="55">
        <v>73</v>
      </c>
      <c r="M72" s="54">
        <v>0</v>
      </c>
      <c r="N72" s="54">
        <v>0</v>
      </c>
      <c r="O72" s="52">
        <v>25</v>
      </c>
      <c r="P72" s="55">
        <v>2281</v>
      </c>
      <c r="Q72" s="54">
        <v>7</v>
      </c>
      <c r="R72" s="54">
        <v>674</v>
      </c>
      <c r="S72" s="52">
        <v>0</v>
      </c>
      <c r="T72" s="55">
        <v>0</v>
      </c>
      <c r="U72" s="52">
        <v>3</v>
      </c>
      <c r="V72" s="55">
        <v>217</v>
      </c>
      <c r="W72" s="54">
        <v>5</v>
      </c>
      <c r="X72" s="55">
        <v>265</v>
      </c>
      <c r="Y72" s="52">
        <v>74</v>
      </c>
      <c r="Z72" s="56">
        <f>+I72+K72+M72+O72+Q72+S72+U72+W72+I73+K73+M73+O73+Q73+S73+U73+W73</f>
        <v>34</v>
      </c>
      <c r="AA72" s="53">
        <f>+J72+L72+N72+P72+R72+T72+V72+X72+J73+L73+N73+P73+R73+T73+V73+X73+Y72</f>
        <v>2912</v>
      </c>
    </row>
    <row r="73" spans="1:27" ht="15.75">
      <c r="A73" s="61"/>
      <c r="B73" s="69" t="s">
        <v>21</v>
      </c>
      <c r="C73" s="62"/>
      <c r="D73" s="63"/>
      <c r="E73" s="64"/>
      <c r="F73" s="65"/>
      <c r="G73" s="64"/>
      <c r="H73" s="65"/>
      <c r="I73" s="66">
        <v>0</v>
      </c>
      <c r="J73" s="66">
        <v>0</v>
      </c>
      <c r="K73" s="64">
        <v>0</v>
      </c>
      <c r="L73" s="67">
        <v>0</v>
      </c>
      <c r="M73" s="66">
        <v>0</v>
      </c>
      <c r="N73" s="66">
        <v>0</v>
      </c>
      <c r="O73" s="64">
        <v>0</v>
      </c>
      <c r="P73" s="67">
        <v>0</v>
      </c>
      <c r="Q73" s="66">
        <v>-7</v>
      </c>
      <c r="R73" s="66">
        <v>-672</v>
      </c>
      <c r="S73" s="64">
        <v>0</v>
      </c>
      <c r="T73" s="67">
        <v>0</v>
      </c>
      <c r="U73" s="64">
        <v>0</v>
      </c>
      <c r="V73" s="67">
        <v>0</v>
      </c>
      <c r="W73" s="66">
        <v>0</v>
      </c>
      <c r="X73" s="67">
        <v>0</v>
      </c>
      <c r="Y73" s="64"/>
      <c r="Z73" s="68"/>
      <c r="AA73" s="65"/>
    </row>
    <row r="74" spans="1:27" ht="15.75">
      <c r="A74" s="59" t="s">
        <v>54</v>
      </c>
      <c r="B74" s="60"/>
      <c r="C74" s="60"/>
      <c r="D74" s="51"/>
      <c r="E74" s="52">
        <v>240</v>
      </c>
      <c r="F74" s="53">
        <v>11166</v>
      </c>
      <c r="G74" s="52">
        <v>242</v>
      </c>
      <c r="H74" s="53">
        <v>11029</v>
      </c>
      <c r="I74" s="54">
        <v>0</v>
      </c>
      <c r="J74" s="54">
        <v>0</v>
      </c>
      <c r="K74" s="52">
        <v>7</v>
      </c>
      <c r="L74" s="55">
        <v>264</v>
      </c>
      <c r="M74" s="54">
        <v>0</v>
      </c>
      <c r="N74" s="54">
        <v>0</v>
      </c>
      <c r="O74" s="52">
        <v>124</v>
      </c>
      <c r="P74" s="55">
        <v>6001</v>
      </c>
      <c r="Q74" s="54">
        <v>46</v>
      </c>
      <c r="R74" s="54">
        <v>1930</v>
      </c>
      <c r="S74" s="52">
        <v>25</v>
      </c>
      <c r="T74" s="55">
        <v>853</v>
      </c>
      <c r="U74" s="52">
        <v>4</v>
      </c>
      <c r="V74" s="55">
        <v>180</v>
      </c>
      <c r="W74" s="54">
        <v>36</v>
      </c>
      <c r="X74" s="55">
        <v>1801</v>
      </c>
      <c r="Y74" s="52">
        <v>251</v>
      </c>
      <c r="Z74" s="56">
        <f>+I74+K74+M74+O74+Q74+S74+U74+W74</f>
        <v>242</v>
      </c>
      <c r="AA74" s="53">
        <f>+J74+L74+N74+P74+R74+T74+V74+X74+Y74</f>
        <v>11280</v>
      </c>
    </row>
    <row r="75" spans="1:27" ht="15.75">
      <c r="A75" s="49"/>
      <c r="B75" s="50"/>
      <c r="C75" s="50"/>
      <c r="D75" s="51"/>
      <c r="E75" s="52"/>
      <c r="F75" s="53"/>
      <c r="G75" s="52"/>
      <c r="H75" s="53"/>
      <c r="I75" s="54"/>
      <c r="J75" s="54"/>
      <c r="K75" s="52"/>
      <c r="L75" s="55"/>
      <c r="M75" s="54"/>
      <c r="N75" s="54"/>
      <c r="O75" s="52"/>
      <c r="P75" s="55"/>
      <c r="Q75" s="54"/>
      <c r="R75" s="54"/>
      <c r="S75" s="52"/>
      <c r="T75" s="55"/>
      <c r="U75" s="52"/>
      <c r="V75" s="55"/>
      <c r="W75" s="54"/>
      <c r="X75" s="55"/>
      <c r="Y75" s="52"/>
      <c r="Z75" s="56"/>
      <c r="AA75" s="53"/>
    </row>
    <row r="76" spans="1:27" ht="15.75">
      <c r="A76" s="104" t="s">
        <v>55</v>
      </c>
      <c r="B76" s="105"/>
      <c r="C76" s="105"/>
      <c r="D76" s="106"/>
      <c r="E76" s="107">
        <f aca="true" t="shared" si="1" ref="E76:AA76">SUM(E18:E75)</f>
        <v>2422</v>
      </c>
      <c r="F76" s="108">
        <f t="shared" si="1"/>
        <v>205153</v>
      </c>
      <c r="G76" s="107">
        <f t="shared" si="1"/>
        <v>2597</v>
      </c>
      <c r="H76" s="108">
        <f t="shared" si="1"/>
        <v>221626.2</v>
      </c>
      <c r="I76" s="109">
        <f t="shared" si="1"/>
        <v>375</v>
      </c>
      <c r="J76" s="109">
        <f t="shared" si="1"/>
        <v>32725</v>
      </c>
      <c r="K76" s="107">
        <f t="shared" si="1"/>
        <v>332</v>
      </c>
      <c r="L76" s="110">
        <f t="shared" si="1"/>
        <v>27690</v>
      </c>
      <c r="M76" s="109">
        <f t="shared" si="1"/>
        <v>571</v>
      </c>
      <c r="N76" s="109">
        <f t="shared" si="1"/>
        <v>49872.2</v>
      </c>
      <c r="O76" s="107">
        <f t="shared" si="1"/>
        <v>498</v>
      </c>
      <c r="P76" s="110">
        <f t="shared" si="1"/>
        <v>50768</v>
      </c>
      <c r="Q76" s="109">
        <f t="shared" si="1"/>
        <v>116</v>
      </c>
      <c r="R76" s="109">
        <f t="shared" si="1"/>
        <v>14149</v>
      </c>
      <c r="S76" s="107">
        <f t="shared" si="1"/>
        <v>77</v>
      </c>
      <c r="T76" s="110">
        <f t="shared" si="1"/>
        <v>4941</v>
      </c>
      <c r="U76" s="107">
        <f t="shared" si="1"/>
        <v>73</v>
      </c>
      <c r="V76" s="110">
        <f t="shared" si="1"/>
        <v>10578</v>
      </c>
      <c r="W76" s="109">
        <f t="shared" si="1"/>
        <v>257</v>
      </c>
      <c r="X76" s="110">
        <f t="shared" si="1"/>
        <v>22298</v>
      </c>
      <c r="Y76" s="107">
        <f t="shared" si="1"/>
        <v>4765</v>
      </c>
      <c r="Z76" s="111">
        <f t="shared" si="1"/>
        <v>2299</v>
      </c>
      <c r="AA76" s="108">
        <f t="shared" si="1"/>
        <v>217786.2</v>
      </c>
    </row>
    <row r="77" spans="1:27" ht="15.75">
      <c r="A77" s="112"/>
      <c r="B77" s="113"/>
      <c r="C77" s="113"/>
      <c r="D77" s="114"/>
      <c r="E77" s="115"/>
      <c r="F77" s="116"/>
      <c r="G77" s="115"/>
      <c r="H77" s="116"/>
      <c r="I77" s="117"/>
      <c r="J77" s="117"/>
      <c r="K77" s="115"/>
      <c r="L77" s="118"/>
      <c r="M77" s="117"/>
      <c r="N77" s="117"/>
      <c r="O77" s="115"/>
      <c r="P77" s="118"/>
      <c r="Q77" s="117"/>
      <c r="R77" s="117"/>
      <c r="S77" s="115"/>
      <c r="T77" s="118"/>
      <c r="U77" s="115"/>
      <c r="V77" s="118"/>
      <c r="W77" s="117"/>
      <c r="X77" s="118"/>
      <c r="Y77" s="115"/>
      <c r="Z77" s="119"/>
      <c r="AA77" s="116"/>
    </row>
    <row r="78" spans="1:27" ht="15.75">
      <c r="A78" s="49" t="s">
        <v>56</v>
      </c>
      <c r="B78" s="50"/>
      <c r="C78" s="50"/>
      <c r="D78" s="51"/>
      <c r="E78" s="52"/>
      <c r="F78" s="53"/>
      <c r="G78" s="52"/>
      <c r="H78" s="53"/>
      <c r="I78" s="54"/>
      <c r="J78" s="54"/>
      <c r="K78" s="52"/>
      <c r="L78" s="55"/>
      <c r="M78" s="54"/>
      <c r="N78" s="54"/>
      <c r="O78" s="52"/>
      <c r="P78" s="55"/>
      <c r="Q78" s="120"/>
      <c r="R78" s="120"/>
      <c r="S78" s="121"/>
      <c r="T78" s="122"/>
      <c r="U78" s="121"/>
      <c r="V78" s="122"/>
      <c r="W78" s="120"/>
      <c r="X78" s="122"/>
      <c r="Y78" s="121"/>
      <c r="Z78" s="123"/>
      <c r="AA78" s="124"/>
    </row>
    <row r="79" spans="1:27" ht="15.75">
      <c r="A79" s="59" t="s">
        <v>57</v>
      </c>
      <c r="B79" s="58"/>
      <c r="C79" s="58"/>
      <c r="D79" s="51"/>
      <c r="E79" s="52">
        <v>79</v>
      </c>
      <c r="F79" s="53">
        <v>8038</v>
      </c>
      <c r="G79" s="52">
        <v>89</v>
      </c>
      <c r="H79" s="53">
        <v>8383</v>
      </c>
      <c r="I79" s="54">
        <v>33</v>
      </c>
      <c r="J79" s="54">
        <v>3631</v>
      </c>
      <c r="K79" s="52">
        <v>22</v>
      </c>
      <c r="L79" s="55">
        <v>1891</v>
      </c>
      <c r="M79" s="54">
        <v>0</v>
      </c>
      <c r="N79" s="54">
        <v>0</v>
      </c>
      <c r="O79" s="52">
        <v>11</v>
      </c>
      <c r="P79" s="55">
        <v>937</v>
      </c>
      <c r="Q79" s="54">
        <v>0</v>
      </c>
      <c r="R79" s="54">
        <v>0</v>
      </c>
      <c r="S79" s="52">
        <v>0</v>
      </c>
      <c r="T79" s="55">
        <v>0</v>
      </c>
      <c r="U79" s="52">
        <v>1</v>
      </c>
      <c r="V79" s="55">
        <v>63</v>
      </c>
      <c r="W79" s="54">
        <v>22</v>
      </c>
      <c r="X79" s="55">
        <v>1861</v>
      </c>
      <c r="Y79" s="52">
        <v>182</v>
      </c>
      <c r="Z79" s="56">
        <f>+I79+K79+M79+O79+Q79+S79+U79+W79+I80+K80+M80+O80+Q80+S80+U80+W80</f>
        <v>89</v>
      </c>
      <c r="AA79" s="53">
        <f>+J79+L79+N79+P79+R79+T79+V79+X79+J80+L80+N80+P80+R80+T80+V80+X80+Y79</f>
        <v>9393</v>
      </c>
    </row>
    <row r="80" spans="1:27" s="77" customFormat="1" ht="15.75">
      <c r="A80" s="70"/>
      <c r="B80" s="71" t="s">
        <v>58</v>
      </c>
      <c r="C80" s="71"/>
      <c r="D80" s="72"/>
      <c r="E80" s="73"/>
      <c r="F80" s="74"/>
      <c r="G80" s="73"/>
      <c r="H80" s="74"/>
      <c r="I80" s="75">
        <v>0</v>
      </c>
      <c r="J80" s="75">
        <v>0</v>
      </c>
      <c r="K80" s="73">
        <v>0</v>
      </c>
      <c r="L80" s="76">
        <v>0</v>
      </c>
      <c r="M80" s="75">
        <v>0</v>
      </c>
      <c r="N80" s="75">
        <v>0</v>
      </c>
      <c r="O80" s="73">
        <v>0</v>
      </c>
      <c r="P80" s="76">
        <v>828</v>
      </c>
      <c r="Q80" s="75">
        <v>0</v>
      </c>
      <c r="R80" s="75">
        <v>0</v>
      </c>
      <c r="S80" s="73">
        <v>0</v>
      </c>
      <c r="T80" s="76">
        <v>0</v>
      </c>
      <c r="U80" s="73">
        <v>0</v>
      </c>
      <c r="V80" s="76">
        <v>0</v>
      </c>
      <c r="W80" s="75">
        <v>0</v>
      </c>
      <c r="X80" s="76">
        <v>0</v>
      </c>
      <c r="Y80" s="73"/>
      <c r="Z80" s="80"/>
      <c r="AA80" s="74"/>
    </row>
    <row r="81" spans="1:27" ht="15.75">
      <c r="A81" s="59"/>
      <c r="B81" s="60"/>
      <c r="C81" s="60"/>
      <c r="D81" s="51"/>
      <c r="E81" s="52"/>
      <c r="F81" s="53"/>
      <c r="G81" s="52"/>
      <c r="H81" s="53"/>
      <c r="I81" s="54"/>
      <c r="J81" s="54"/>
      <c r="K81" s="52"/>
      <c r="L81" s="55"/>
      <c r="M81" s="54"/>
      <c r="N81" s="54"/>
      <c r="O81" s="52"/>
      <c r="P81" s="55"/>
      <c r="Q81" s="54"/>
      <c r="R81" s="54"/>
      <c r="S81" s="52"/>
      <c r="T81" s="55"/>
      <c r="U81" s="52"/>
      <c r="V81" s="55"/>
      <c r="W81" s="54"/>
      <c r="X81" s="55"/>
      <c r="Y81" s="52"/>
      <c r="Z81" s="56"/>
      <c r="AA81" s="53"/>
    </row>
    <row r="82" spans="1:27" ht="15.75">
      <c r="A82" s="59" t="s">
        <v>59</v>
      </c>
      <c r="B82" s="58"/>
      <c r="C82" s="58"/>
      <c r="D82" s="51"/>
      <c r="E82" s="52">
        <v>15</v>
      </c>
      <c r="F82" s="53">
        <v>1436</v>
      </c>
      <c r="G82" s="52">
        <v>15</v>
      </c>
      <c r="H82" s="53">
        <v>1356</v>
      </c>
      <c r="I82" s="54">
        <v>0</v>
      </c>
      <c r="J82" s="54">
        <v>0</v>
      </c>
      <c r="K82" s="52">
        <v>11</v>
      </c>
      <c r="L82" s="55">
        <v>909</v>
      </c>
      <c r="M82" s="54">
        <v>0</v>
      </c>
      <c r="N82" s="54">
        <v>0</v>
      </c>
      <c r="O82" s="52">
        <v>0</v>
      </c>
      <c r="P82" s="55">
        <v>0</v>
      </c>
      <c r="Q82" s="54">
        <v>0</v>
      </c>
      <c r="R82" s="54">
        <v>0</v>
      </c>
      <c r="S82" s="52">
        <v>0</v>
      </c>
      <c r="T82" s="55">
        <v>0</v>
      </c>
      <c r="U82" s="52">
        <v>0</v>
      </c>
      <c r="V82" s="55">
        <v>0</v>
      </c>
      <c r="W82" s="54">
        <v>4</v>
      </c>
      <c r="X82" s="55">
        <v>447</v>
      </c>
      <c r="Y82" s="52">
        <v>30</v>
      </c>
      <c r="Z82" s="56">
        <f>+I82+K82+M82+O82+Q82+S82+U82+W82</f>
        <v>15</v>
      </c>
      <c r="AA82" s="53">
        <f>+J82+L82+N82+P82+R82+T82+V82+X82+Y82</f>
        <v>1386</v>
      </c>
    </row>
    <row r="83" spans="1:27" ht="15.75">
      <c r="A83" s="59"/>
      <c r="B83" s="60"/>
      <c r="C83" s="60"/>
      <c r="D83" s="51"/>
      <c r="E83" s="52"/>
      <c r="F83" s="53"/>
      <c r="G83" s="52"/>
      <c r="H83" s="53"/>
      <c r="I83" s="54"/>
      <c r="J83" s="54"/>
      <c r="K83" s="52"/>
      <c r="L83" s="55"/>
      <c r="M83" s="54"/>
      <c r="N83" s="54"/>
      <c r="O83" s="52"/>
      <c r="P83" s="55"/>
      <c r="Q83" s="54"/>
      <c r="R83" s="54"/>
      <c r="S83" s="52"/>
      <c r="T83" s="55"/>
      <c r="U83" s="52"/>
      <c r="V83" s="55"/>
      <c r="W83" s="54"/>
      <c r="X83" s="55"/>
      <c r="Y83" s="52"/>
      <c r="Z83" s="56"/>
      <c r="AA83" s="53"/>
    </row>
    <row r="84" spans="1:27" ht="15.75">
      <c r="A84" s="59" t="s">
        <v>60</v>
      </c>
      <c r="B84" s="60"/>
      <c r="C84" s="60"/>
      <c r="D84" s="51"/>
      <c r="E84" s="52">
        <v>0</v>
      </c>
      <c r="F84" s="53">
        <v>9483</v>
      </c>
      <c r="G84" s="52">
        <v>0</v>
      </c>
      <c r="H84" s="53">
        <v>6006</v>
      </c>
      <c r="I84" s="54">
        <v>0</v>
      </c>
      <c r="J84" s="54">
        <v>372</v>
      </c>
      <c r="K84" s="52">
        <v>0</v>
      </c>
      <c r="L84" s="55">
        <v>457</v>
      </c>
      <c r="M84" s="54">
        <v>0</v>
      </c>
      <c r="N84" s="54">
        <v>987</v>
      </c>
      <c r="O84" s="52">
        <v>0</v>
      </c>
      <c r="P84" s="55">
        <v>1844</v>
      </c>
      <c r="Q84" s="54">
        <v>0</v>
      </c>
      <c r="R84" s="54">
        <v>0</v>
      </c>
      <c r="S84" s="52">
        <v>0</v>
      </c>
      <c r="T84" s="55">
        <v>0</v>
      </c>
      <c r="U84" s="52">
        <v>0</v>
      </c>
      <c r="V84" s="55">
        <v>1346</v>
      </c>
      <c r="W84" s="54">
        <v>0</v>
      </c>
      <c r="X84" s="55">
        <v>1000</v>
      </c>
      <c r="Y84" s="52">
        <v>0</v>
      </c>
      <c r="Z84" s="56">
        <f>+I84+K84+M84+O84+Q84+S84+U84+W84+I85+K85+M85+O85+Q85+S85+U85+W85</f>
        <v>0</v>
      </c>
      <c r="AA84" s="53">
        <f>+J84+L84+N84+P84+R84+T84+V84+X84+J85+L85+N85+P85+R85+T85+V85+X85+Y84</f>
        <v>6195</v>
      </c>
    </row>
    <row r="85" spans="1:27" s="77" customFormat="1" ht="15.75">
      <c r="A85" s="125"/>
      <c r="B85" s="71" t="s">
        <v>61</v>
      </c>
      <c r="C85" s="126"/>
      <c r="D85" s="72"/>
      <c r="E85" s="73"/>
      <c r="F85" s="74"/>
      <c r="G85" s="73"/>
      <c r="H85" s="74"/>
      <c r="I85" s="75">
        <v>0</v>
      </c>
      <c r="J85" s="75">
        <v>84.672</v>
      </c>
      <c r="K85" s="73">
        <v>0</v>
      </c>
      <c r="L85" s="76">
        <v>104.328</v>
      </c>
      <c r="M85" s="75">
        <v>0</v>
      </c>
      <c r="N85" s="75">
        <v>0</v>
      </c>
      <c r="O85" s="73">
        <v>0</v>
      </c>
      <c r="P85" s="76">
        <v>0</v>
      </c>
      <c r="Q85" s="75">
        <v>0</v>
      </c>
      <c r="R85" s="75">
        <v>0</v>
      </c>
      <c r="S85" s="73">
        <v>0</v>
      </c>
      <c r="T85" s="76">
        <v>0</v>
      </c>
      <c r="U85" s="73">
        <v>0</v>
      </c>
      <c r="V85" s="76">
        <v>0</v>
      </c>
      <c r="W85" s="75">
        <v>0</v>
      </c>
      <c r="X85" s="76">
        <v>0</v>
      </c>
      <c r="Y85" s="73"/>
      <c r="Z85" s="80"/>
      <c r="AA85" s="74"/>
    </row>
    <row r="86" spans="1:27" ht="15.75">
      <c r="A86" s="78"/>
      <c r="B86" s="79"/>
      <c r="C86" s="79"/>
      <c r="D86" s="51"/>
      <c r="E86" s="52"/>
      <c r="F86" s="53"/>
      <c r="G86" s="52"/>
      <c r="H86" s="53"/>
      <c r="I86" s="54"/>
      <c r="J86" s="54"/>
      <c r="K86" s="52"/>
      <c r="L86" s="55"/>
      <c r="M86" s="54"/>
      <c r="N86" s="54"/>
      <c r="O86" s="52"/>
      <c r="P86" s="55"/>
      <c r="Q86" s="54"/>
      <c r="R86" s="54"/>
      <c r="S86" s="52"/>
      <c r="T86" s="55"/>
      <c r="U86" s="52"/>
      <c r="V86" s="55"/>
      <c r="W86" s="54"/>
      <c r="X86" s="55"/>
      <c r="Y86" s="52"/>
      <c r="Z86" s="56"/>
      <c r="AA86" s="53"/>
    </row>
    <row r="87" spans="1:27" ht="15.75">
      <c r="A87" s="59" t="s">
        <v>62</v>
      </c>
      <c r="B87" s="60"/>
      <c r="C87" s="60"/>
      <c r="D87" s="51"/>
      <c r="E87" s="52">
        <v>33</v>
      </c>
      <c r="F87" s="53">
        <v>2515</v>
      </c>
      <c r="G87" s="52">
        <v>35</v>
      </c>
      <c r="H87" s="53">
        <v>2588</v>
      </c>
      <c r="I87" s="54">
        <v>31</v>
      </c>
      <c r="J87" s="54">
        <v>2341</v>
      </c>
      <c r="K87" s="52">
        <v>0</v>
      </c>
      <c r="L87" s="55">
        <v>0</v>
      </c>
      <c r="M87" s="54">
        <v>0</v>
      </c>
      <c r="N87" s="54">
        <v>0</v>
      </c>
      <c r="O87" s="52">
        <v>0</v>
      </c>
      <c r="P87" s="55">
        <v>0</v>
      </c>
      <c r="Q87" s="54">
        <v>0</v>
      </c>
      <c r="R87" s="54">
        <v>0</v>
      </c>
      <c r="S87" s="52">
        <v>0</v>
      </c>
      <c r="T87" s="55">
        <v>0</v>
      </c>
      <c r="U87" s="52">
        <v>0</v>
      </c>
      <c r="V87" s="55">
        <v>0</v>
      </c>
      <c r="W87" s="54">
        <v>4</v>
      </c>
      <c r="X87" s="55">
        <v>247</v>
      </c>
      <c r="Y87" s="52">
        <v>71</v>
      </c>
      <c r="Z87" s="56">
        <f>+I87+K87+M87+O87+Q87+S87+U87+W87</f>
        <v>35</v>
      </c>
      <c r="AA87" s="53">
        <f>+J87+L87+N87+P87+R87+T87+V87+X87+Y87</f>
        <v>2659</v>
      </c>
    </row>
    <row r="88" spans="1:27" ht="15.75">
      <c r="A88" s="59"/>
      <c r="B88" s="60"/>
      <c r="C88" s="60"/>
      <c r="D88" s="51"/>
      <c r="E88" s="52"/>
      <c r="F88" s="53"/>
      <c r="G88" s="52"/>
      <c r="H88" s="53"/>
      <c r="I88" s="54"/>
      <c r="J88" s="54"/>
      <c r="K88" s="52"/>
      <c r="L88" s="55"/>
      <c r="M88" s="54"/>
      <c r="N88" s="54"/>
      <c r="O88" s="52"/>
      <c r="P88" s="55"/>
      <c r="Q88" s="54"/>
      <c r="R88" s="54"/>
      <c r="S88" s="52"/>
      <c r="T88" s="55"/>
      <c r="U88" s="52"/>
      <c r="V88" s="55"/>
      <c r="W88" s="54"/>
      <c r="X88" s="55"/>
      <c r="Y88" s="52"/>
      <c r="Z88" s="56"/>
      <c r="AA88" s="53"/>
    </row>
    <row r="89" spans="1:27" ht="15.75">
      <c r="A89" s="59" t="s">
        <v>63</v>
      </c>
      <c r="B89" s="60"/>
      <c r="C89" s="60"/>
      <c r="D89" s="51"/>
      <c r="E89" s="52">
        <v>0</v>
      </c>
      <c r="F89" s="53">
        <v>7382</v>
      </c>
      <c r="G89" s="52">
        <v>0</v>
      </c>
      <c r="H89" s="53">
        <v>5000</v>
      </c>
      <c r="I89" s="54">
        <v>0</v>
      </c>
      <c r="J89" s="54">
        <v>0</v>
      </c>
      <c r="K89" s="52">
        <v>0</v>
      </c>
      <c r="L89" s="55">
        <v>0</v>
      </c>
      <c r="M89" s="54">
        <v>0</v>
      </c>
      <c r="N89" s="54">
        <v>0</v>
      </c>
      <c r="O89" s="52">
        <v>0</v>
      </c>
      <c r="P89" s="55">
        <v>5000</v>
      </c>
      <c r="Q89" s="54">
        <v>0</v>
      </c>
      <c r="R89" s="54">
        <v>0</v>
      </c>
      <c r="S89" s="52">
        <v>0</v>
      </c>
      <c r="T89" s="55">
        <v>0</v>
      </c>
      <c r="U89" s="52">
        <v>0</v>
      </c>
      <c r="V89" s="55">
        <v>0</v>
      </c>
      <c r="W89" s="54">
        <v>0</v>
      </c>
      <c r="X89" s="55">
        <v>0</v>
      </c>
      <c r="Y89" s="52">
        <v>0</v>
      </c>
      <c r="Z89" s="56">
        <f>+I89+K89+M89+O89+Q89+S89+U89+W89</f>
        <v>0</v>
      </c>
      <c r="AA89" s="53">
        <f>+J89+L89+N89+P89+R89+T89+V89+X89+Y89</f>
        <v>5000</v>
      </c>
    </row>
    <row r="90" spans="1:27" ht="15.75">
      <c r="A90" s="59"/>
      <c r="B90" s="60"/>
      <c r="C90" s="60"/>
      <c r="D90" s="51"/>
      <c r="E90" s="52"/>
      <c r="F90" s="53"/>
      <c r="G90" s="52"/>
      <c r="H90" s="53"/>
      <c r="I90" s="54"/>
      <c r="J90" s="54"/>
      <c r="K90" s="52"/>
      <c r="L90" s="55"/>
      <c r="M90" s="54"/>
      <c r="N90" s="54"/>
      <c r="O90" s="52"/>
      <c r="P90" s="55"/>
      <c r="Q90" s="54"/>
      <c r="R90" s="54"/>
      <c r="S90" s="52"/>
      <c r="T90" s="55"/>
      <c r="U90" s="52"/>
      <c r="V90" s="55"/>
      <c r="W90" s="54"/>
      <c r="X90" s="55"/>
      <c r="Y90" s="52"/>
      <c r="Z90" s="56"/>
      <c r="AA90" s="53"/>
    </row>
    <row r="91" spans="1:27" ht="15.75">
      <c r="A91" s="59" t="s">
        <v>64</v>
      </c>
      <c r="B91" s="60"/>
      <c r="C91" s="60"/>
      <c r="D91" s="51"/>
      <c r="E91" s="52">
        <v>39</v>
      </c>
      <c r="F91" s="53">
        <v>3473</v>
      </c>
      <c r="G91" s="52">
        <v>45</v>
      </c>
      <c r="H91" s="53">
        <v>2469</v>
      </c>
      <c r="I91" s="54">
        <v>0</v>
      </c>
      <c r="J91" s="54">
        <v>0</v>
      </c>
      <c r="K91" s="52">
        <v>0</v>
      </c>
      <c r="L91" s="55">
        <v>0</v>
      </c>
      <c r="M91" s="54">
        <v>18</v>
      </c>
      <c r="N91" s="54">
        <v>1077</v>
      </c>
      <c r="O91" s="52">
        <v>0</v>
      </c>
      <c r="P91" s="55">
        <v>0</v>
      </c>
      <c r="Q91" s="54">
        <v>22</v>
      </c>
      <c r="R91" s="54">
        <v>903</v>
      </c>
      <c r="S91" s="52">
        <v>0</v>
      </c>
      <c r="T91" s="55">
        <v>0</v>
      </c>
      <c r="U91" s="52">
        <v>2</v>
      </c>
      <c r="V91" s="55">
        <v>160</v>
      </c>
      <c r="W91" s="54">
        <v>3</v>
      </c>
      <c r="X91" s="55">
        <v>329</v>
      </c>
      <c r="Y91" s="52">
        <v>33</v>
      </c>
      <c r="Z91" s="56">
        <f>+I91+K91+M91+O91+Q91+S91+U91+W91+I92+K92+M92+O92+Q92+S92+U92+W92+I93+K93+M93+O93+Q93+S93+U93+W93</f>
        <v>28</v>
      </c>
      <c r="AA91" s="53">
        <f>+J91+L91+N91+P91+R91+T91+V91+X91+J92+L92+N92+P92+R92+T92+V92+X92+J93+L93+N93+P93+R93+T93+V93+X93+Y93+Y91</f>
        <v>1678</v>
      </c>
    </row>
    <row r="92" spans="1:27" ht="15.75">
      <c r="A92" s="61"/>
      <c r="B92" s="62" t="s">
        <v>20</v>
      </c>
      <c r="C92" s="62"/>
      <c r="D92" s="63"/>
      <c r="E92" s="64"/>
      <c r="F92" s="65"/>
      <c r="G92" s="64"/>
      <c r="H92" s="65"/>
      <c r="I92" s="66">
        <v>0</v>
      </c>
      <c r="J92" s="66">
        <v>0</v>
      </c>
      <c r="K92" s="64">
        <v>0</v>
      </c>
      <c r="L92" s="67">
        <v>0</v>
      </c>
      <c r="M92" s="66">
        <v>0</v>
      </c>
      <c r="N92" s="66">
        <v>0</v>
      </c>
      <c r="O92" s="64">
        <v>0</v>
      </c>
      <c r="P92" s="67">
        <v>0</v>
      </c>
      <c r="Q92" s="66">
        <v>0</v>
      </c>
      <c r="R92" s="66">
        <v>42</v>
      </c>
      <c r="S92" s="64">
        <v>0</v>
      </c>
      <c r="T92" s="67">
        <v>0</v>
      </c>
      <c r="U92" s="64">
        <v>0</v>
      </c>
      <c r="V92" s="67">
        <v>6</v>
      </c>
      <c r="W92" s="66">
        <v>0</v>
      </c>
      <c r="X92" s="67">
        <v>-48</v>
      </c>
      <c r="Y92" s="64"/>
      <c r="Z92" s="68"/>
      <c r="AA92" s="65"/>
    </row>
    <row r="93" spans="1:27" ht="15.75">
      <c r="A93" s="61"/>
      <c r="B93" s="69" t="s">
        <v>21</v>
      </c>
      <c r="C93" s="62"/>
      <c r="D93" s="63"/>
      <c r="E93" s="64"/>
      <c r="F93" s="65"/>
      <c r="G93" s="64"/>
      <c r="H93" s="65"/>
      <c r="I93" s="66">
        <v>0</v>
      </c>
      <c r="J93" s="66">
        <v>0</v>
      </c>
      <c r="K93" s="64">
        <v>0</v>
      </c>
      <c r="L93" s="67">
        <v>0</v>
      </c>
      <c r="M93" s="66">
        <v>0</v>
      </c>
      <c r="N93" s="66">
        <v>0</v>
      </c>
      <c r="O93" s="64">
        <v>0</v>
      </c>
      <c r="P93" s="67">
        <v>0</v>
      </c>
      <c r="Q93" s="66">
        <v>-17</v>
      </c>
      <c r="R93" s="66">
        <v>-824</v>
      </c>
      <c r="S93" s="64">
        <v>0</v>
      </c>
      <c r="T93" s="67">
        <v>0</v>
      </c>
      <c r="U93" s="64">
        <v>0</v>
      </c>
      <c r="V93" s="67">
        <v>0</v>
      </c>
      <c r="W93" s="66">
        <v>0</v>
      </c>
      <c r="X93" s="67">
        <v>0</v>
      </c>
      <c r="Y93" s="64"/>
      <c r="Z93" s="68"/>
      <c r="AA93" s="65"/>
    </row>
    <row r="94" spans="1:27" ht="15.75">
      <c r="A94" s="61"/>
      <c r="B94" s="62"/>
      <c r="C94" s="62"/>
      <c r="D94" s="63"/>
      <c r="E94" s="64"/>
      <c r="F94" s="65"/>
      <c r="G94" s="64"/>
      <c r="H94" s="65"/>
      <c r="I94" s="66"/>
      <c r="J94" s="66"/>
      <c r="K94" s="64"/>
      <c r="L94" s="67"/>
      <c r="M94" s="66"/>
      <c r="N94" s="66"/>
      <c r="O94" s="64"/>
      <c r="P94" s="67"/>
      <c r="Q94" s="66"/>
      <c r="R94" s="66"/>
      <c r="S94" s="64"/>
      <c r="T94" s="67"/>
      <c r="U94" s="64"/>
      <c r="V94" s="67"/>
      <c r="W94" s="66"/>
      <c r="X94" s="67"/>
      <c r="Y94" s="64"/>
      <c r="Z94" s="68"/>
      <c r="AA94" s="65"/>
    </row>
    <row r="95" spans="1:27" ht="15.75">
      <c r="A95" s="59" t="s">
        <v>65</v>
      </c>
      <c r="B95" s="60"/>
      <c r="C95" s="60"/>
      <c r="D95" s="51"/>
      <c r="E95" s="52">
        <v>20</v>
      </c>
      <c r="F95" s="53">
        <v>1604</v>
      </c>
      <c r="G95" s="52">
        <v>23</v>
      </c>
      <c r="H95" s="53">
        <v>1612</v>
      </c>
      <c r="I95" s="54">
        <v>0</v>
      </c>
      <c r="J95" s="54">
        <v>0</v>
      </c>
      <c r="K95" s="52">
        <v>3</v>
      </c>
      <c r="L95" s="55">
        <v>185</v>
      </c>
      <c r="M95" s="54">
        <v>14</v>
      </c>
      <c r="N95" s="54">
        <v>906</v>
      </c>
      <c r="O95" s="52">
        <v>3</v>
      </c>
      <c r="P95" s="55">
        <v>283</v>
      </c>
      <c r="Q95" s="54">
        <v>0</v>
      </c>
      <c r="R95" s="54">
        <v>0</v>
      </c>
      <c r="S95" s="52">
        <v>0</v>
      </c>
      <c r="T95" s="55">
        <v>0</v>
      </c>
      <c r="U95" s="52">
        <v>0</v>
      </c>
      <c r="V95" s="55">
        <v>0</v>
      </c>
      <c r="W95" s="54">
        <v>3</v>
      </c>
      <c r="X95" s="55">
        <v>238</v>
      </c>
      <c r="Y95" s="52">
        <v>52</v>
      </c>
      <c r="Z95" s="56">
        <f>+I95+K95+M95+O95+Q95+S95+U95+W95</f>
        <v>23</v>
      </c>
      <c r="AA95" s="53">
        <f>+J95+L95+N95+P95+R95+T95+V95+X95+Y95</f>
        <v>1664</v>
      </c>
    </row>
    <row r="96" spans="1:27" ht="15.75">
      <c r="A96" s="59"/>
      <c r="B96" s="60"/>
      <c r="C96" s="60"/>
      <c r="D96" s="51"/>
      <c r="E96" s="52"/>
      <c r="F96" s="53"/>
      <c r="G96" s="52"/>
      <c r="H96" s="53"/>
      <c r="I96" s="54"/>
      <c r="J96" s="54"/>
      <c r="K96" s="52"/>
      <c r="L96" s="55"/>
      <c r="M96" s="54"/>
      <c r="N96" s="54"/>
      <c r="O96" s="52"/>
      <c r="P96" s="55"/>
      <c r="Q96" s="54"/>
      <c r="R96" s="54"/>
      <c r="S96" s="52"/>
      <c r="T96" s="55"/>
      <c r="U96" s="52"/>
      <c r="V96" s="55"/>
      <c r="W96" s="54"/>
      <c r="X96" s="55"/>
      <c r="Y96" s="52"/>
      <c r="Z96" s="56"/>
      <c r="AA96" s="53"/>
    </row>
    <row r="97" spans="1:27" ht="15.75">
      <c r="A97" s="59" t="s">
        <v>66</v>
      </c>
      <c r="B97" s="60"/>
      <c r="C97" s="60"/>
      <c r="D97" s="51"/>
      <c r="E97" s="52">
        <v>97</v>
      </c>
      <c r="F97" s="53">
        <v>8153</v>
      </c>
      <c r="G97" s="52">
        <v>111</v>
      </c>
      <c r="H97" s="53">
        <v>8507.8</v>
      </c>
      <c r="I97" s="54">
        <v>1</v>
      </c>
      <c r="J97" s="54">
        <v>72</v>
      </c>
      <c r="K97" s="52">
        <v>0</v>
      </c>
      <c r="L97" s="55">
        <v>0</v>
      </c>
      <c r="M97" s="54">
        <v>96</v>
      </c>
      <c r="N97" s="54">
        <v>7423.8</v>
      </c>
      <c r="O97" s="52">
        <v>0</v>
      </c>
      <c r="P97" s="55">
        <v>0</v>
      </c>
      <c r="Q97" s="54">
        <v>0</v>
      </c>
      <c r="R97" s="54">
        <v>0</v>
      </c>
      <c r="S97" s="52">
        <v>0</v>
      </c>
      <c r="T97" s="55">
        <v>0</v>
      </c>
      <c r="U97" s="52">
        <v>5</v>
      </c>
      <c r="V97" s="55">
        <v>463</v>
      </c>
      <c r="W97" s="54">
        <v>9</v>
      </c>
      <c r="X97" s="55">
        <v>549</v>
      </c>
      <c r="Y97" s="52">
        <v>205</v>
      </c>
      <c r="Z97" s="56">
        <f>+I97+K97+M97+O97+Q97+S97+U97+W97+I98+K98+M98+O98+Q98+S98+U98+W98</f>
        <v>111</v>
      </c>
      <c r="AA97" s="53">
        <f>+J97+L97+N97+P97+R97+T97+V97+X97+J98+L98+N98+P98+R98+T98+V98+X98+Y97</f>
        <v>8812.8</v>
      </c>
    </row>
    <row r="98" spans="1:27" s="77" customFormat="1" ht="15.75">
      <c r="A98" s="70"/>
      <c r="B98" s="71" t="s">
        <v>67</v>
      </c>
      <c r="C98" s="71"/>
      <c r="D98" s="72"/>
      <c r="E98" s="73"/>
      <c r="F98" s="74"/>
      <c r="G98" s="73"/>
      <c r="H98" s="74"/>
      <c r="I98" s="75">
        <v>0</v>
      </c>
      <c r="J98" s="75">
        <v>0</v>
      </c>
      <c r="K98" s="73">
        <v>0</v>
      </c>
      <c r="L98" s="76">
        <v>0</v>
      </c>
      <c r="M98" s="75">
        <v>0</v>
      </c>
      <c r="N98" s="75">
        <v>100</v>
      </c>
      <c r="O98" s="73">
        <v>0</v>
      </c>
      <c r="P98" s="76">
        <v>0</v>
      </c>
      <c r="Q98" s="75">
        <v>0</v>
      </c>
      <c r="R98" s="75">
        <v>0</v>
      </c>
      <c r="S98" s="73">
        <v>0</v>
      </c>
      <c r="T98" s="76">
        <v>0</v>
      </c>
      <c r="U98" s="73">
        <v>0</v>
      </c>
      <c r="V98" s="76">
        <v>0</v>
      </c>
      <c r="W98" s="75">
        <v>0</v>
      </c>
      <c r="X98" s="76">
        <v>0</v>
      </c>
      <c r="Y98" s="73">
        <v>0</v>
      </c>
      <c r="Z98" s="80"/>
      <c r="AA98" s="74"/>
    </row>
    <row r="99" spans="1:27" ht="15.75">
      <c r="A99" s="49"/>
      <c r="B99" s="50"/>
      <c r="C99" s="50"/>
      <c r="D99" s="51"/>
      <c r="E99" s="52"/>
      <c r="F99" s="53"/>
      <c r="G99" s="52"/>
      <c r="H99" s="53"/>
      <c r="I99" s="54"/>
      <c r="J99" s="54"/>
      <c r="K99" s="52"/>
      <c r="L99" s="55"/>
      <c r="M99" s="54"/>
      <c r="N99" s="54"/>
      <c r="O99" s="52"/>
      <c r="P99" s="55"/>
      <c r="Q99" s="54"/>
      <c r="R99" s="54"/>
      <c r="S99" s="52"/>
      <c r="T99" s="55"/>
      <c r="U99" s="52"/>
      <c r="V99" s="55"/>
      <c r="W99" s="54"/>
      <c r="X99" s="55"/>
      <c r="Y99" s="52"/>
      <c r="Z99" s="56"/>
      <c r="AA99" s="53"/>
    </row>
    <row r="100" spans="1:27" ht="15.75">
      <c r="A100" s="104" t="s">
        <v>68</v>
      </c>
      <c r="B100" s="105"/>
      <c r="C100" s="105"/>
      <c r="D100" s="127"/>
      <c r="E100" s="107">
        <f aca="true" t="shared" si="2" ref="E100:AA100">SUM(E77:E99)</f>
        <v>283</v>
      </c>
      <c r="F100" s="108">
        <f t="shared" si="2"/>
        <v>42084</v>
      </c>
      <c r="G100" s="107">
        <f t="shared" si="2"/>
        <v>318</v>
      </c>
      <c r="H100" s="108">
        <f t="shared" si="2"/>
        <v>35921.8</v>
      </c>
      <c r="I100" s="109">
        <f t="shared" si="2"/>
        <v>65</v>
      </c>
      <c r="J100" s="109">
        <f t="shared" si="2"/>
        <v>6500.6720000000005</v>
      </c>
      <c r="K100" s="107">
        <f t="shared" si="2"/>
        <v>36</v>
      </c>
      <c r="L100" s="110">
        <f t="shared" si="2"/>
        <v>3546.328</v>
      </c>
      <c r="M100" s="109">
        <f t="shared" si="2"/>
        <v>128</v>
      </c>
      <c r="N100" s="109">
        <f t="shared" si="2"/>
        <v>10493.8</v>
      </c>
      <c r="O100" s="107">
        <f t="shared" si="2"/>
        <v>14</v>
      </c>
      <c r="P100" s="110">
        <f t="shared" si="2"/>
        <v>8892</v>
      </c>
      <c r="Q100" s="109">
        <f t="shared" si="2"/>
        <v>5</v>
      </c>
      <c r="R100" s="109">
        <f t="shared" si="2"/>
        <v>121</v>
      </c>
      <c r="S100" s="107">
        <f t="shared" si="2"/>
        <v>0</v>
      </c>
      <c r="T100" s="110">
        <f t="shared" si="2"/>
        <v>0</v>
      </c>
      <c r="U100" s="107">
        <f t="shared" si="2"/>
        <v>8</v>
      </c>
      <c r="V100" s="110">
        <f t="shared" si="2"/>
        <v>2038</v>
      </c>
      <c r="W100" s="109">
        <f t="shared" si="2"/>
        <v>45</v>
      </c>
      <c r="X100" s="110">
        <f t="shared" si="2"/>
        <v>4623</v>
      </c>
      <c r="Y100" s="107">
        <f t="shared" si="2"/>
        <v>573</v>
      </c>
      <c r="Z100" s="111">
        <f t="shared" si="2"/>
        <v>301</v>
      </c>
      <c r="AA100" s="108">
        <f t="shared" si="2"/>
        <v>36787.8</v>
      </c>
    </row>
    <row r="101" spans="1:27" ht="15.75">
      <c r="A101" s="112"/>
      <c r="B101" s="113"/>
      <c r="C101" s="113"/>
      <c r="D101" s="114"/>
      <c r="E101" s="115"/>
      <c r="F101" s="116"/>
      <c r="G101" s="115"/>
      <c r="H101" s="116"/>
      <c r="I101" s="117"/>
      <c r="J101" s="117"/>
      <c r="K101" s="115"/>
      <c r="L101" s="118"/>
      <c r="M101" s="117"/>
      <c r="N101" s="117"/>
      <c r="O101" s="115"/>
      <c r="P101" s="118"/>
      <c r="Q101" s="117"/>
      <c r="R101" s="117"/>
      <c r="S101" s="115"/>
      <c r="T101" s="118"/>
      <c r="U101" s="115"/>
      <c r="V101" s="118"/>
      <c r="W101" s="117"/>
      <c r="X101" s="118"/>
      <c r="Y101" s="115"/>
      <c r="Z101" s="119"/>
      <c r="AA101" s="116"/>
    </row>
    <row r="102" spans="1:27" s="129" customFormat="1" ht="12.75">
      <c r="A102" s="49" t="s">
        <v>69</v>
      </c>
      <c r="B102" s="60"/>
      <c r="C102" s="60"/>
      <c r="D102" s="128"/>
      <c r="E102" s="52">
        <v>291</v>
      </c>
      <c r="F102" s="53">
        <v>49492</v>
      </c>
      <c r="G102" s="52">
        <v>337</v>
      </c>
      <c r="H102" s="53">
        <v>60992</v>
      </c>
      <c r="I102" s="54">
        <v>5</v>
      </c>
      <c r="J102" s="54">
        <v>424</v>
      </c>
      <c r="K102" s="52">
        <v>4</v>
      </c>
      <c r="L102" s="55">
        <v>287</v>
      </c>
      <c r="M102" s="54">
        <v>10</v>
      </c>
      <c r="N102" s="54">
        <v>1316</v>
      </c>
      <c r="O102" s="52">
        <v>4</v>
      </c>
      <c r="P102" s="55">
        <v>493</v>
      </c>
      <c r="Q102" s="54">
        <v>1</v>
      </c>
      <c r="R102" s="54">
        <v>88</v>
      </c>
      <c r="S102" s="52">
        <v>0</v>
      </c>
      <c r="T102" s="55">
        <v>0</v>
      </c>
      <c r="U102" s="52">
        <v>72</v>
      </c>
      <c r="V102" s="55">
        <v>22861</v>
      </c>
      <c r="W102" s="54">
        <v>241</v>
      </c>
      <c r="X102" s="55">
        <v>35523</v>
      </c>
      <c r="Y102" s="52">
        <v>938</v>
      </c>
      <c r="Z102" s="56">
        <f>+SUM(I102:I110)+SUM(K102:K110)+SUM(M102:M110)+SUM(O102:O110)+SUM(Q102:Q110)+SUM(S102:S110)+SUM(U102:U110)+SUM(W102:W110)</f>
        <v>340</v>
      </c>
      <c r="AA102" s="53">
        <f>+SUM(J102:J110)+SUM(L102:L110)+SUM(N102:N110)+SUM(P102:P110)+SUM(R102:R110)+SUM(T102:T110)+SUM(V102:V110)+SUM(X102:X110)+Y102</f>
        <v>64687</v>
      </c>
    </row>
    <row r="103" spans="1:27" s="77" customFormat="1" ht="15.75">
      <c r="A103" s="130"/>
      <c r="B103" s="131" t="s">
        <v>70</v>
      </c>
      <c r="D103" s="72"/>
      <c r="E103" s="73"/>
      <c r="F103" s="74"/>
      <c r="G103" s="73"/>
      <c r="H103" s="74"/>
      <c r="I103" s="75">
        <v>0</v>
      </c>
      <c r="J103" s="75">
        <v>0</v>
      </c>
      <c r="K103" s="73">
        <v>0</v>
      </c>
      <c r="L103" s="76">
        <v>0</v>
      </c>
      <c r="M103" s="75">
        <v>0</v>
      </c>
      <c r="N103" s="75">
        <v>0</v>
      </c>
      <c r="O103" s="73">
        <v>0</v>
      </c>
      <c r="P103" s="76">
        <v>0</v>
      </c>
      <c r="Q103" s="75">
        <v>0</v>
      </c>
      <c r="R103" s="75">
        <v>0</v>
      </c>
      <c r="S103" s="73">
        <v>0</v>
      </c>
      <c r="T103" s="76">
        <v>0</v>
      </c>
      <c r="U103" s="73">
        <v>0</v>
      </c>
      <c r="V103" s="76">
        <v>-645</v>
      </c>
      <c r="W103" s="75">
        <v>0</v>
      </c>
      <c r="X103" s="76">
        <v>0</v>
      </c>
      <c r="Y103" s="73"/>
      <c r="Z103" s="80"/>
      <c r="AA103" s="74"/>
    </row>
    <row r="104" spans="1:27" s="77" customFormat="1" ht="15.75">
      <c r="A104" s="130"/>
      <c r="B104" s="131" t="s">
        <v>71</v>
      </c>
      <c r="D104" s="72"/>
      <c r="E104" s="73"/>
      <c r="F104" s="74"/>
      <c r="G104" s="73"/>
      <c r="H104" s="74"/>
      <c r="I104" s="75">
        <v>0</v>
      </c>
      <c r="J104" s="75">
        <v>0</v>
      </c>
      <c r="K104" s="73">
        <v>0</v>
      </c>
      <c r="L104" s="76">
        <v>0</v>
      </c>
      <c r="M104" s="75">
        <v>0</v>
      </c>
      <c r="N104" s="75">
        <v>0</v>
      </c>
      <c r="O104" s="73">
        <v>0</v>
      </c>
      <c r="P104" s="76">
        <v>0</v>
      </c>
      <c r="Q104" s="75">
        <v>0</v>
      </c>
      <c r="R104" s="75">
        <v>0</v>
      </c>
      <c r="S104" s="73">
        <v>0</v>
      </c>
      <c r="T104" s="76">
        <v>0</v>
      </c>
      <c r="U104" s="73">
        <v>0</v>
      </c>
      <c r="V104" s="76">
        <v>1070</v>
      </c>
      <c r="W104" s="75">
        <v>0</v>
      </c>
      <c r="X104" s="76">
        <v>0</v>
      </c>
      <c r="Y104" s="73"/>
      <c r="Z104" s="80"/>
      <c r="AA104" s="74"/>
    </row>
    <row r="105" spans="1:27" s="77" customFormat="1" ht="15.75">
      <c r="A105" s="130"/>
      <c r="B105" s="131" t="s">
        <v>72</v>
      </c>
      <c r="D105" s="72"/>
      <c r="E105" s="73"/>
      <c r="F105" s="74"/>
      <c r="G105" s="73"/>
      <c r="H105" s="74"/>
      <c r="I105" s="75">
        <v>0</v>
      </c>
      <c r="J105" s="75">
        <v>0</v>
      </c>
      <c r="K105" s="73">
        <v>0</v>
      </c>
      <c r="L105" s="76">
        <v>0</v>
      </c>
      <c r="M105" s="75">
        <v>0</v>
      </c>
      <c r="N105" s="75">
        <v>0</v>
      </c>
      <c r="O105" s="73">
        <v>0</v>
      </c>
      <c r="P105" s="76">
        <v>0</v>
      </c>
      <c r="Q105" s="75">
        <v>0</v>
      </c>
      <c r="R105" s="75">
        <v>0</v>
      </c>
      <c r="S105" s="73">
        <v>0</v>
      </c>
      <c r="T105" s="76">
        <v>0</v>
      </c>
      <c r="U105" s="73">
        <v>0</v>
      </c>
      <c r="V105" s="76">
        <v>1085</v>
      </c>
      <c r="W105" s="75">
        <v>0</v>
      </c>
      <c r="X105" s="76">
        <v>0</v>
      </c>
      <c r="Y105" s="73"/>
      <c r="Z105" s="80"/>
      <c r="AA105" s="74"/>
    </row>
    <row r="106" spans="1:27" s="77" customFormat="1" ht="15.75">
      <c r="A106" s="130"/>
      <c r="B106" s="131" t="s">
        <v>73</v>
      </c>
      <c r="D106" s="72"/>
      <c r="E106" s="73"/>
      <c r="F106" s="74"/>
      <c r="G106" s="73"/>
      <c r="H106" s="74"/>
      <c r="I106" s="75">
        <v>0</v>
      </c>
      <c r="J106" s="75">
        <v>0</v>
      </c>
      <c r="K106" s="73">
        <v>0</v>
      </c>
      <c r="L106" s="76">
        <v>0</v>
      </c>
      <c r="M106" s="75">
        <v>0</v>
      </c>
      <c r="N106" s="75">
        <v>100</v>
      </c>
      <c r="O106" s="73">
        <v>0</v>
      </c>
      <c r="P106" s="76">
        <v>0</v>
      </c>
      <c r="Q106" s="75">
        <v>0</v>
      </c>
      <c r="R106" s="75">
        <v>0</v>
      </c>
      <c r="S106" s="73">
        <v>0</v>
      </c>
      <c r="T106" s="76">
        <v>0</v>
      </c>
      <c r="U106" s="73">
        <v>0</v>
      </c>
      <c r="V106" s="76">
        <v>0</v>
      </c>
      <c r="W106" s="75">
        <v>0</v>
      </c>
      <c r="X106" s="76">
        <v>0</v>
      </c>
      <c r="Y106" s="73"/>
      <c r="Z106" s="80"/>
      <c r="AA106" s="74"/>
    </row>
    <row r="107" spans="1:27" ht="15.75">
      <c r="A107" s="130"/>
      <c r="B107" s="131" t="s">
        <v>74</v>
      </c>
      <c r="D107" s="72"/>
      <c r="E107" s="73"/>
      <c r="F107" s="74"/>
      <c r="G107" s="73"/>
      <c r="H107" s="74"/>
      <c r="I107" s="75">
        <v>0</v>
      </c>
      <c r="J107" s="75">
        <v>0</v>
      </c>
      <c r="K107" s="73">
        <v>0</v>
      </c>
      <c r="L107" s="76">
        <v>0</v>
      </c>
      <c r="M107" s="75">
        <v>0</v>
      </c>
      <c r="N107" s="75">
        <v>0</v>
      </c>
      <c r="O107" s="73">
        <v>0</v>
      </c>
      <c r="P107" s="76">
        <v>0</v>
      </c>
      <c r="Q107" s="75">
        <v>0</v>
      </c>
      <c r="R107" s="75">
        <v>0</v>
      </c>
      <c r="S107" s="73">
        <v>0</v>
      </c>
      <c r="T107" s="76">
        <v>0</v>
      </c>
      <c r="U107" s="73">
        <v>0</v>
      </c>
      <c r="V107" s="76">
        <v>867</v>
      </c>
      <c r="W107" s="75">
        <v>0</v>
      </c>
      <c r="X107" s="76">
        <v>0</v>
      </c>
      <c r="Y107" s="73"/>
      <c r="Z107" s="80"/>
      <c r="AA107" s="74"/>
    </row>
    <row r="108" spans="1:27" ht="15.75">
      <c r="A108" s="130"/>
      <c r="B108" s="131" t="s">
        <v>75</v>
      </c>
      <c r="D108" s="72"/>
      <c r="E108" s="73"/>
      <c r="F108" s="74"/>
      <c r="G108" s="73"/>
      <c r="H108" s="74"/>
      <c r="I108" s="75">
        <v>0</v>
      </c>
      <c r="J108" s="75">
        <v>0</v>
      </c>
      <c r="K108" s="73">
        <v>0</v>
      </c>
      <c r="L108" s="76">
        <v>0</v>
      </c>
      <c r="M108" s="75">
        <v>0</v>
      </c>
      <c r="N108" s="75">
        <v>0</v>
      </c>
      <c r="O108" s="73">
        <v>0</v>
      </c>
      <c r="P108" s="76">
        <v>0</v>
      </c>
      <c r="Q108" s="75">
        <v>0</v>
      </c>
      <c r="R108" s="75">
        <v>0</v>
      </c>
      <c r="S108" s="73">
        <v>0</v>
      </c>
      <c r="T108" s="76">
        <v>0</v>
      </c>
      <c r="U108" s="73">
        <v>0</v>
      </c>
      <c r="V108" s="76">
        <v>0</v>
      </c>
      <c r="W108" s="75">
        <v>2</v>
      </c>
      <c r="X108" s="76">
        <v>75</v>
      </c>
      <c r="Y108" s="73"/>
      <c r="Z108" s="80"/>
      <c r="AA108" s="74"/>
    </row>
    <row r="109" spans="1:27" ht="15.75">
      <c r="A109" s="130"/>
      <c r="B109" s="126" t="s">
        <v>76</v>
      </c>
      <c r="D109" s="72"/>
      <c r="E109" s="73"/>
      <c r="F109" s="74"/>
      <c r="G109" s="73"/>
      <c r="H109" s="74"/>
      <c r="I109" s="75">
        <v>0</v>
      </c>
      <c r="J109" s="75">
        <v>0</v>
      </c>
      <c r="K109" s="73">
        <v>0</v>
      </c>
      <c r="L109" s="76">
        <v>0</v>
      </c>
      <c r="M109" s="75">
        <v>0</v>
      </c>
      <c r="N109" s="75">
        <v>0</v>
      </c>
      <c r="O109" s="73">
        <v>0</v>
      </c>
      <c r="P109" s="76">
        <v>0</v>
      </c>
      <c r="Q109" s="75">
        <v>0</v>
      </c>
      <c r="R109" s="75">
        <v>0</v>
      </c>
      <c r="S109" s="73">
        <v>0</v>
      </c>
      <c r="T109" s="76">
        <v>0</v>
      </c>
      <c r="U109" s="73">
        <v>0</v>
      </c>
      <c r="V109" s="76">
        <v>0</v>
      </c>
      <c r="W109" s="75">
        <v>0</v>
      </c>
      <c r="X109" s="76">
        <v>144</v>
      </c>
      <c r="Y109" s="73"/>
      <c r="Z109" s="80"/>
      <c r="AA109" s="74"/>
    </row>
    <row r="110" spans="1:27" ht="15.75">
      <c r="A110" s="130"/>
      <c r="B110" s="71" t="s">
        <v>61</v>
      </c>
      <c r="D110" s="72"/>
      <c r="E110" s="73"/>
      <c r="F110" s="74"/>
      <c r="G110" s="73"/>
      <c r="H110" s="74"/>
      <c r="I110" s="75">
        <v>0</v>
      </c>
      <c r="J110" s="75">
        <v>0</v>
      </c>
      <c r="K110" s="73">
        <v>1</v>
      </c>
      <c r="L110" s="76">
        <v>61</v>
      </c>
      <c r="M110" s="75">
        <v>0</v>
      </c>
      <c r="N110" s="75">
        <v>0</v>
      </c>
      <c r="O110" s="73">
        <v>0</v>
      </c>
      <c r="P110" s="76">
        <v>0</v>
      </c>
      <c r="Q110" s="75">
        <v>0</v>
      </c>
      <c r="R110" s="75">
        <v>0</v>
      </c>
      <c r="S110" s="73">
        <v>0</v>
      </c>
      <c r="T110" s="76">
        <v>0</v>
      </c>
      <c r="U110" s="73">
        <v>0</v>
      </c>
      <c r="V110" s="76">
        <v>0</v>
      </c>
      <c r="W110" s="75">
        <v>0</v>
      </c>
      <c r="X110" s="76">
        <v>0</v>
      </c>
      <c r="Y110" s="73"/>
      <c r="Z110" s="80"/>
      <c r="AA110" s="74"/>
    </row>
    <row r="111" spans="1:27" ht="15.75">
      <c r="A111" s="49"/>
      <c r="B111" s="50"/>
      <c r="C111" s="50"/>
      <c r="D111" s="51"/>
      <c r="E111" s="52"/>
      <c r="F111" s="53"/>
      <c r="G111" s="52"/>
      <c r="H111" s="53"/>
      <c r="I111" s="54"/>
      <c r="J111" s="54"/>
      <c r="K111" s="52"/>
      <c r="L111" s="55"/>
      <c r="M111" s="54"/>
      <c r="N111" s="54"/>
      <c r="O111" s="52"/>
      <c r="P111" s="55"/>
      <c r="Q111" s="54"/>
      <c r="R111" s="54"/>
      <c r="S111" s="52"/>
      <c r="T111" s="55"/>
      <c r="U111" s="52"/>
      <c r="V111" s="55"/>
      <c r="W111" s="54"/>
      <c r="X111" s="55"/>
      <c r="Y111" s="52"/>
      <c r="Z111" s="56"/>
      <c r="AA111" s="53"/>
    </row>
    <row r="112" spans="1:27" ht="15.75">
      <c r="A112" s="164" t="s">
        <v>77</v>
      </c>
      <c r="B112" s="165"/>
      <c r="C112" s="165"/>
      <c r="D112" s="166"/>
      <c r="E112" s="167">
        <f aca="true" t="shared" si="3" ref="E112:AA112">SUM(E102:E111)</f>
        <v>291</v>
      </c>
      <c r="F112" s="168">
        <f t="shared" si="3"/>
        <v>49492</v>
      </c>
      <c r="G112" s="167">
        <f t="shared" si="3"/>
        <v>337</v>
      </c>
      <c r="H112" s="168">
        <f t="shared" si="3"/>
        <v>60992</v>
      </c>
      <c r="I112" s="169">
        <f t="shared" si="3"/>
        <v>5</v>
      </c>
      <c r="J112" s="169">
        <f t="shared" si="3"/>
        <v>424</v>
      </c>
      <c r="K112" s="167">
        <f t="shared" si="3"/>
        <v>5</v>
      </c>
      <c r="L112" s="170">
        <f t="shared" si="3"/>
        <v>348</v>
      </c>
      <c r="M112" s="169">
        <f t="shared" si="3"/>
        <v>10</v>
      </c>
      <c r="N112" s="169">
        <f t="shared" si="3"/>
        <v>1416</v>
      </c>
      <c r="O112" s="167">
        <f t="shared" si="3"/>
        <v>4</v>
      </c>
      <c r="P112" s="170">
        <f t="shared" si="3"/>
        <v>493</v>
      </c>
      <c r="Q112" s="169">
        <f t="shared" si="3"/>
        <v>1</v>
      </c>
      <c r="R112" s="169">
        <f t="shared" si="3"/>
        <v>88</v>
      </c>
      <c r="S112" s="167">
        <f t="shared" si="3"/>
        <v>0</v>
      </c>
      <c r="T112" s="170">
        <f t="shared" si="3"/>
        <v>0</v>
      </c>
      <c r="U112" s="167">
        <f t="shared" si="3"/>
        <v>72</v>
      </c>
      <c r="V112" s="170">
        <f t="shared" si="3"/>
        <v>25238</v>
      </c>
      <c r="W112" s="169">
        <f t="shared" si="3"/>
        <v>243</v>
      </c>
      <c r="X112" s="170">
        <f t="shared" si="3"/>
        <v>35742</v>
      </c>
      <c r="Y112" s="167">
        <f t="shared" si="3"/>
        <v>938</v>
      </c>
      <c r="Z112" s="171">
        <f t="shared" si="3"/>
        <v>340</v>
      </c>
      <c r="AA112" s="168">
        <f t="shared" si="3"/>
        <v>64687</v>
      </c>
    </row>
    <row r="113" spans="1:27" ht="15.75">
      <c r="A113" s="112"/>
      <c r="B113" s="113"/>
      <c r="C113" s="113"/>
      <c r="D113" s="114"/>
      <c r="E113" s="115"/>
      <c r="F113" s="116"/>
      <c r="G113" s="115"/>
      <c r="H113" s="116"/>
      <c r="I113" s="117"/>
      <c r="J113" s="117"/>
      <c r="K113" s="115"/>
      <c r="L113" s="118"/>
      <c r="M113" s="117"/>
      <c r="N113" s="117"/>
      <c r="O113" s="115"/>
      <c r="P113" s="118"/>
      <c r="Q113" s="117"/>
      <c r="R113" s="117"/>
      <c r="S113" s="115"/>
      <c r="T113" s="118"/>
      <c r="U113" s="115"/>
      <c r="V113" s="118"/>
      <c r="W113" s="117"/>
      <c r="X113" s="118"/>
      <c r="Y113" s="115"/>
      <c r="Z113" s="119"/>
      <c r="AA113" s="116"/>
    </row>
    <row r="114" spans="1:27" ht="15.75">
      <c r="A114" s="49" t="s">
        <v>119</v>
      </c>
      <c r="B114" s="60"/>
      <c r="C114" s="60"/>
      <c r="D114" s="51"/>
      <c r="E114" s="52"/>
      <c r="F114" s="53"/>
      <c r="G114" s="52"/>
      <c r="H114" s="53"/>
      <c r="I114" s="54"/>
      <c r="J114" s="54"/>
      <c r="K114" s="52"/>
      <c r="L114" s="55"/>
      <c r="M114" s="54"/>
      <c r="N114" s="54"/>
      <c r="O114" s="52"/>
      <c r="P114" s="55"/>
      <c r="Q114" s="54"/>
      <c r="R114" s="54"/>
      <c r="S114" s="52"/>
      <c r="T114" s="55"/>
      <c r="U114" s="52"/>
      <c r="V114" s="55"/>
      <c r="W114" s="54"/>
      <c r="X114" s="55"/>
      <c r="Y114" s="52"/>
      <c r="Z114" s="56"/>
      <c r="AA114" s="53"/>
    </row>
    <row r="115" spans="1:27" ht="15.75">
      <c r="A115" s="59" t="s">
        <v>78</v>
      </c>
      <c r="B115" s="60"/>
      <c r="C115" s="60"/>
      <c r="D115" s="51"/>
      <c r="E115" s="52">
        <v>199</v>
      </c>
      <c r="F115" s="53">
        <v>14464</v>
      </c>
      <c r="G115" s="52">
        <v>220</v>
      </c>
      <c r="H115" s="53">
        <v>17022</v>
      </c>
      <c r="I115" s="54">
        <v>0</v>
      </c>
      <c r="J115" s="54">
        <v>0</v>
      </c>
      <c r="K115" s="52">
        <v>0</v>
      </c>
      <c r="L115" s="55">
        <v>0</v>
      </c>
      <c r="M115" s="54">
        <v>0</v>
      </c>
      <c r="N115" s="54">
        <v>0</v>
      </c>
      <c r="O115" s="52">
        <v>0</v>
      </c>
      <c r="P115" s="55">
        <v>0</v>
      </c>
      <c r="Q115" s="54">
        <v>220</v>
      </c>
      <c r="R115" s="54">
        <v>17022</v>
      </c>
      <c r="S115" s="52">
        <v>0</v>
      </c>
      <c r="T115" s="55">
        <v>0</v>
      </c>
      <c r="U115" s="52">
        <v>0</v>
      </c>
      <c r="V115" s="55">
        <v>0</v>
      </c>
      <c r="W115" s="54">
        <v>0</v>
      </c>
      <c r="X115" s="55">
        <v>0</v>
      </c>
      <c r="Y115" s="52">
        <v>583</v>
      </c>
      <c r="Z115" s="56">
        <f>+SUM(I115:I122)+SUM(K115:K122)+SUM(M115:M122)+SUM(O115:O122)+SUM(Q115:Q122)+SUM(S115:S122)+SUM(U115:U122)+SUM(W115:W122)</f>
        <v>359</v>
      </c>
      <c r="AA115" s="53">
        <f>+SUM(J115:J122)+SUM(L115:L122)+SUM(N115:N122)+SUM(P115:P122)+SUM(R115:R122)+SUM(T115:T122)+SUM(V115:V122)+SUM(X115:X122)+Y115</f>
        <v>40615</v>
      </c>
    </row>
    <row r="116" spans="1:27" s="77" customFormat="1" ht="15.75">
      <c r="A116" s="70"/>
      <c r="B116" s="71" t="s">
        <v>79</v>
      </c>
      <c r="C116" s="71"/>
      <c r="D116" s="72"/>
      <c r="E116" s="73"/>
      <c r="F116" s="74"/>
      <c r="G116" s="73"/>
      <c r="H116" s="74"/>
      <c r="I116" s="75">
        <v>0</v>
      </c>
      <c r="J116" s="75">
        <v>0</v>
      </c>
      <c r="K116" s="73">
        <v>0</v>
      </c>
      <c r="L116" s="76">
        <v>0</v>
      </c>
      <c r="M116" s="75">
        <v>0</v>
      </c>
      <c r="N116" s="75">
        <v>0</v>
      </c>
      <c r="O116" s="73">
        <v>0</v>
      </c>
      <c r="P116" s="76">
        <v>0</v>
      </c>
      <c r="Q116" s="75">
        <v>19</v>
      </c>
      <c r="R116" s="75">
        <v>5444</v>
      </c>
      <c r="S116" s="73">
        <v>0</v>
      </c>
      <c r="T116" s="76">
        <v>0</v>
      </c>
      <c r="U116" s="73">
        <v>0</v>
      </c>
      <c r="V116" s="76">
        <v>0</v>
      </c>
      <c r="W116" s="75">
        <v>0</v>
      </c>
      <c r="X116" s="76">
        <v>0</v>
      </c>
      <c r="Y116" s="73"/>
      <c r="Z116" s="80"/>
      <c r="AA116" s="74"/>
    </row>
    <row r="117" spans="1:27" s="77" customFormat="1" ht="15.75">
      <c r="A117" s="70"/>
      <c r="B117" s="71" t="s">
        <v>26</v>
      </c>
      <c r="C117" s="71"/>
      <c r="D117" s="72"/>
      <c r="E117" s="73"/>
      <c r="F117" s="74"/>
      <c r="G117" s="73"/>
      <c r="H117" s="74"/>
      <c r="I117" s="75">
        <v>0</v>
      </c>
      <c r="J117" s="75">
        <v>0</v>
      </c>
      <c r="K117" s="73">
        <v>0</v>
      </c>
      <c r="L117" s="76">
        <v>0</v>
      </c>
      <c r="M117" s="75">
        <v>0</v>
      </c>
      <c r="N117" s="75">
        <v>0</v>
      </c>
      <c r="O117" s="73">
        <v>0</v>
      </c>
      <c r="P117" s="76">
        <v>0</v>
      </c>
      <c r="Q117" s="75">
        <v>0</v>
      </c>
      <c r="R117" s="75">
        <v>528</v>
      </c>
      <c r="S117" s="73">
        <v>0</v>
      </c>
      <c r="T117" s="76">
        <v>0</v>
      </c>
      <c r="U117" s="73">
        <v>0</v>
      </c>
      <c r="V117" s="76">
        <v>0</v>
      </c>
      <c r="W117" s="75">
        <v>0</v>
      </c>
      <c r="X117" s="76">
        <v>0</v>
      </c>
      <c r="Y117" s="73"/>
      <c r="Z117" s="80"/>
      <c r="AA117" s="74"/>
    </row>
    <row r="118" spans="1:27" s="77" customFormat="1" ht="15.75">
      <c r="A118" s="70"/>
      <c r="B118" s="71" t="s">
        <v>80</v>
      </c>
      <c r="C118" s="71"/>
      <c r="D118" s="72"/>
      <c r="E118" s="73"/>
      <c r="F118" s="74"/>
      <c r="G118" s="73"/>
      <c r="H118" s="74"/>
      <c r="I118" s="75">
        <v>0</v>
      </c>
      <c r="J118" s="75">
        <v>0</v>
      </c>
      <c r="K118" s="73">
        <v>0</v>
      </c>
      <c r="L118" s="76">
        <v>0</v>
      </c>
      <c r="M118" s="75">
        <v>0</v>
      </c>
      <c r="N118" s="75">
        <v>0</v>
      </c>
      <c r="O118" s="73">
        <v>0</v>
      </c>
      <c r="P118" s="76">
        <v>0</v>
      </c>
      <c r="Q118" s="75">
        <v>5</v>
      </c>
      <c r="R118" s="75">
        <v>416</v>
      </c>
      <c r="S118" s="73">
        <v>0</v>
      </c>
      <c r="T118" s="76">
        <v>0</v>
      </c>
      <c r="U118" s="73">
        <v>0</v>
      </c>
      <c r="V118" s="76">
        <v>0</v>
      </c>
      <c r="W118" s="75">
        <v>0</v>
      </c>
      <c r="X118" s="76">
        <v>0</v>
      </c>
      <c r="Y118" s="73"/>
      <c r="Z118" s="80"/>
      <c r="AA118" s="74"/>
    </row>
    <row r="119" spans="1:27" s="77" customFormat="1" ht="15.75">
      <c r="A119" s="70"/>
      <c r="B119" s="71" t="s">
        <v>81</v>
      </c>
      <c r="C119" s="71"/>
      <c r="D119" s="72"/>
      <c r="E119" s="73"/>
      <c r="F119" s="74"/>
      <c r="G119" s="73"/>
      <c r="H119" s="74"/>
      <c r="I119" s="75">
        <v>0</v>
      </c>
      <c r="J119" s="75">
        <v>0</v>
      </c>
      <c r="K119" s="73">
        <v>0</v>
      </c>
      <c r="L119" s="76">
        <v>0</v>
      </c>
      <c r="M119" s="75">
        <v>0</v>
      </c>
      <c r="N119" s="75">
        <v>0</v>
      </c>
      <c r="O119" s="73">
        <v>0</v>
      </c>
      <c r="P119" s="76">
        <v>0</v>
      </c>
      <c r="Q119" s="75">
        <v>0</v>
      </c>
      <c r="R119" s="75">
        <v>830</v>
      </c>
      <c r="S119" s="73">
        <v>0</v>
      </c>
      <c r="T119" s="76">
        <v>0</v>
      </c>
      <c r="U119" s="73">
        <v>0</v>
      </c>
      <c r="V119" s="76">
        <v>0</v>
      </c>
      <c r="W119" s="75">
        <v>0</v>
      </c>
      <c r="X119" s="76">
        <v>0</v>
      </c>
      <c r="Y119" s="73"/>
      <c r="Z119" s="80"/>
      <c r="AA119" s="74"/>
    </row>
    <row r="120" spans="1:27" ht="15.75">
      <c r="A120" s="132"/>
      <c r="B120" s="62" t="s">
        <v>82</v>
      </c>
      <c r="C120" s="62"/>
      <c r="D120" s="63"/>
      <c r="E120" s="64"/>
      <c r="F120" s="65"/>
      <c r="G120" s="64"/>
      <c r="H120" s="65"/>
      <c r="I120" s="66">
        <v>0</v>
      </c>
      <c r="J120" s="66">
        <v>0</v>
      </c>
      <c r="K120" s="64">
        <v>0</v>
      </c>
      <c r="L120" s="67">
        <v>0</v>
      </c>
      <c r="M120" s="66">
        <v>0</v>
      </c>
      <c r="N120" s="66">
        <v>0</v>
      </c>
      <c r="O120" s="64">
        <v>0</v>
      </c>
      <c r="P120" s="67">
        <v>0</v>
      </c>
      <c r="Q120" s="66">
        <v>33</v>
      </c>
      <c r="R120" s="66">
        <v>11430</v>
      </c>
      <c r="S120" s="64">
        <v>0</v>
      </c>
      <c r="T120" s="67">
        <v>0</v>
      </c>
      <c r="U120" s="64">
        <v>0</v>
      </c>
      <c r="V120" s="67">
        <v>0</v>
      </c>
      <c r="W120" s="66">
        <v>0</v>
      </c>
      <c r="X120" s="67">
        <v>0</v>
      </c>
      <c r="Y120" s="64"/>
      <c r="Z120" s="68"/>
      <c r="AA120" s="65"/>
    </row>
    <row r="121" spans="1:27" ht="15.75">
      <c r="A121" s="61"/>
      <c r="B121" s="62" t="s">
        <v>83</v>
      </c>
      <c r="C121" s="62"/>
      <c r="D121" s="63"/>
      <c r="E121" s="64"/>
      <c r="F121" s="65"/>
      <c r="G121" s="64"/>
      <c r="H121" s="65"/>
      <c r="I121" s="66">
        <v>0</v>
      </c>
      <c r="J121" s="66">
        <v>0</v>
      </c>
      <c r="K121" s="64">
        <v>0</v>
      </c>
      <c r="L121" s="67">
        <v>0</v>
      </c>
      <c r="M121" s="66">
        <v>0</v>
      </c>
      <c r="N121" s="66">
        <v>0</v>
      </c>
      <c r="O121" s="64">
        <v>0</v>
      </c>
      <c r="P121" s="67">
        <v>0</v>
      </c>
      <c r="Q121" s="66">
        <v>12</v>
      </c>
      <c r="R121" s="66">
        <v>642</v>
      </c>
      <c r="S121" s="64">
        <v>0</v>
      </c>
      <c r="T121" s="67">
        <v>0</v>
      </c>
      <c r="U121" s="64">
        <v>0</v>
      </c>
      <c r="V121" s="67">
        <v>0</v>
      </c>
      <c r="W121" s="66">
        <v>0</v>
      </c>
      <c r="X121" s="67">
        <v>0</v>
      </c>
      <c r="Y121" s="64"/>
      <c r="Z121" s="56"/>
      <c r="AA121" s="53"/>
    </row>
    <row r="122" spans="1:27" ht="15.75">
      <c r="A122" s="132"/>
      <c r="B122" s="62" t="s">
        <v>84</v>
      </c>
      <c r="C122" s="62"/>
      <c r="D122" s="63"/>
      <c r="E122" s="64"/>
      <c r="F122" s="65"/>
      <c r="G122" s="64"/>
      <c r="H122" s="65"/>
      <c r="I122" s="66">
        <v>0</v>
      </c>
      <c r="J122" s="66">
        <v>0</v>
      </c>
      <c r="K122" s="64">
        <v>0</v>
      </c>
      <c r="L122" s="67">
        <v>0</v>
      </c>
      <c r="M122" s="66">
        <v>0</v>
      </c>
      <c r="N122" s="66">
        <v>0</v>
      </c>
      <c r="O122" s="64">
        <v>0</v>
      </c>
      <c r="P122" s="67">
        <v>0</v>
      </c>
      <c r="Q122" s="66">
        <v>70</v>
      </c>
      <c r="R122" s="66">
        <v>3720</v>
      </c>
      <c r="S122" s="64">
        <v>0</v>
      </c>
      <c r="T122" s="67">
        <v>0</v>
      </c>
      <c r="U122" s="64">
        <v>0</v>
      </c>
      <c r="V122" s="67">
        <v>0</v>
      </c>
      <c r="W122" s="66">
        <v>0</v>
      </c>
      <c r="X122" s="67">
        <v>0</v>
      </c>
      <c r="Y122" s="64"/>
      <c r="Z122" s="68"/>
      <c r="AA122" s="65"/>
    </row>
    <row r="123" spans="1:27" ht="15.75">
      <c r="A123" s="59"/>
      <c r="B123" s="60"/>
      <c r="C123" s="60"/>
      <c r="D123" s="51"/>
      <c r="E123" s="52"/>
      <c r="F123" s="53"/>
      <c r="G123" s="52"/>
      <c r="H123" s="53"/>
      <c r="I123" s="54"/>
      <c r="J123" s="54"/>
      <c r="K123" s="52"/>
      <c r="L123" s="55"/>
      <c r="M123" s="54"/>
      <c r="N123" s="54"/>
      <c r="O123" s="52"/>
      <c r="P123" s="55"/>
      <c r="Q123" s="54"/>
      <c r="R123" s="54"/>
      <c r="S123" s="52"/>
      <c r="T123" s="55"/>
      <c r="U123" s="52"/>
      <c r="V123" s="55"/>
      <c r="W123" s="54"/>
      <c r="X123" s="55"/>
      <c r="Y123" s="52"/>
      <c r="Z123" s="56"/>
      <c r="AA123" s="53"/>
    </row>
    <row r="124" spans="1:27" ht="15.75">
      <c r="A124" s="59" t="s">
        <v>85</v>
      </c>
      <c r="B124" s="60"/>
      <c r="C124" s="60"/>
      <c r="D124" s="51"/>
      <c r="E124" s="52">
        <v>960</v>
      </c>
      <c r="F124" s="53">
        <v>100974</v>
      </c>
      <c r="G124" s="52">
        <v>1294</v>
      </c>
      <c r="H124" s="53">
        <v>125993</v>
      </c>
      <c r="I124" s="54">
        <v>0</v>
      </c>
      <c r="J124" s="54">
        <v>0</v>
      </c>
      <c r="K124" s="52">
        <v>0</v>
      </c>
      <c r="L124" s="55">
        <v>0</v>
      </c>
      <c r="M124" s="54">
        <v>8</v>
      </c>
      <c r="N124" s="54">
        <v>673</v>
      </c>
      <c r="O124" s="52">
        <v>0</v>
      </c>
      <c r="P124" s="55">
        <v>0</v>
      </c>
      <c r="Q124" s="54">
        <v>274</v>
      </c>
      <c r="R124" s="54">
        <v>64864</v>
      </c>
      <c r="S124" s="52">
        <v>1012</v>
      </c>
      <c r="T124" s="55">
        <v>60456</v>
      </c>
      <c r="U124" s="52">
        <v>0</v>
      </c>
      <c r="V124" s="55">
        <v>0</v>
      </c>
      <c r="W124" s="54">
        <v>0</v>
      </c>
      <c r="X124" s="55">
        <v>0</v>
      </c>
      <c r="Y124" s="52">
        <v>2508</v>
      </c>
      <c r="Z124" s="56">
        <f>+SUM(I124:I136)+SUM(K124:K136)+SUM(M124:M136)+SUM(O124:O136)+SUM(Q124:Q136)+SUM(S124:S136)+SUM(U124:U136)+SUM(W124:W136)</f>
        <v>1708</v>
      </c>
      <c r="AA124" s="53">
        <f>+SUM(J124:J136)+SUM(L124:L136)+SUM(N124:N136)+SUM(P124:P136)+SUM(R124:R136)+SUM(T124:T136)+SUM(V124:V136)+SUM(X124:X136)+Y124</f>
        <v>141821</v>
      </c>
    </row>
    <row r="125" spans="1:27" s="77" customFormat="1" ht="15.75">
      <c r="A125" s="70"/>
      <c r="B125" s="71" t="s">
        <v>26</v>
      </c>
      <c r="C125" s="71"/>
      <c r="D125" s="72"/>
      <c r="E125" s="73"/>
      <c r="F125" s="74"/>
      <c r="G125" s="73"/>
      <c r="H125" s="74"/>
      <c r="I125" s="75">
        <v>0</v>
      </c>
      <c r="J125" s="75">
        <v>0</v>
      </c>
      <c r="K125" s="73">
        <v>0</v>
      </c>
      <c r="L125" s="76">
        <v>0</v>
      </c>
      <c r="M125" s="75">
        <v>0</v>
      </c>
      <c r="N125" s="75">
        <v>0</v>
      </c>
      <c r="O125" s="73">
        <v>0</v>
      </c>
      <c r="P125" s="76">
        <v>0</v>
      </c>
      <c r="Q125" s="75">
        <v>0</v>
      </c>
      <c r="R125" s="75">
        <v>2111</v>
      </c>
      <c r="S125" s="73">
        <v>0</v>
      </c>
      <c r="T125" s="76">
        <v>0</v>
      </c>
      <c r="U125" s="73">
        <v>0</v>
      </c>
      <c r="V125" s="76">
        <v>0</v>
      </c>
      <c r="W125" s="75">
        <v>0</v>
      </c>
      <c r="X125" s="76">
        <v>0</v>
      </c>
      <c r="Y125" s="73"/>
      <c r="Z125" s="80"/>
      <c r="AA125" s="74"/>
    </row>
    <row r="126" spans="1:27" s="77" customFormat="1" ht="15.75">
      <c r="A126" s="70"/>
      <c r="B126" s="71" t="s">
        <v>80</v>
      </c>
      <c r="C126" s="71"/>
      <c r="D126" s="72"/>
      <c r="E126" s="73"/>
      <c r="F126" s="74"/>
      <c r="G126" s="73"/>
      <c r="H126" s="74"/>
      <c r="I126" s="75">
        <v>0</v>
      </c>
      <c r="J126" s="75">
        <v>0</v>
      </c>
      <c r="K126" s="73">
        <v>0</v>
      </c>
      <c r="L126" s="76">
        <v>0</v>
      </c>
      <c r="M126" s="75">
        <v>0</v>
      </c>
      <c r="N126" s="75">
        <v>0</v>
      </c>
      <c r="O126" s="73">
        <v>0</v>
      </c>
      <c r="P126" s="76">
        <v>0</v>
      </c>
      <c r="Q126" s="75">
        <v>26</v>
      </c>
      <c r="R126" s="75">
        <v>1046</v>
      </c>
      <c r="S126" s="73">
        <v>28</v>
      </c>
      <c r="T126" s="76">
        <v>1379</v>
      </c>
      <c r="U126" s="73">
        <v>0</v>
      </c>
      <c r="V126" s="76">
        <v>0</v>
      </c>
      <c r="W126" s="75">
        <v>0</v>
      </c>
      <c r="X126" s="76">
        <v>0</v>
      </c>
      <c r="Y126" s="73"/>
      <c r="Z126" s="80"/>
      <c r="AA126" s="74"/>
    </row>
    <row r="127" spans="1:27" s="77" customFormat="1" ht="15.75">
      <c r="A127" s="70"/>
      <c r="B127" s="71" t="s">
        <v>81</v>
      </c>
      <c r="C127" s="71"/>
      <c r="D127" s="72"/>
      <c r="E127" s="73"/>
      <c r="F127" s="74"/>
      <c r="G127" s="73"/>
      <c r="H127" s="74"/>
      <c r="I127" s="75">
        <v>0</v>
      </c>
      <c r="J127" s="75">
        <v>0</v>
      </c>
      <c r="K127" s="73">
        <v>0</v>
      </c>
      <c r="L127" s="76">
        <v>0</v>
      </c>
      <c r="M127" s="75">
        <v>0</v>
      </c>
      <c r="N127" s="75">
        <v>0</v>
      </c>
      <c r="O127" s="73">
        <v>0</v>
      </c>
      <c r="P127" s="76">
        <v>0</v>
      </c>
      <c r="Q127" s="75">
        <v>0</v>
      </c>
      <c r="R127" s="75">
        <v>0</v>
      </c>
      <c r="S127" s="73">
        <v>68</v>
      </c>
      <c r="T127" s="76">
        <v>2170</v>
      </c>
      <c r="U127" s="73">
        <v>0</v>
      </c>
      <c r="V127" s="76">
        <v>0</v>
      </c>
      <c r="W127" s="75">
        <v>0</v>
      </c>
      <c r="X127" s="76">
        <v>0</v>
      </c>
      <c r="Y127" s="73"/>
      <c r="Z127" s="80"/>
      <c r="AA127" s="74"/>
    </row>
    <row r="128" spans="1:27" ht="15.75">
      <c r="A128" s="70"/>
      <c r="B128" s="71" t="s">
        <v>86</v>
      </c>
      <c r="C128" s="71"/>
      <c r="D128" s="72"/>
      <c r="E128" s="73"/>
      <c r="F128" s="74"/>
      <c r="G128" s="73"/>
      <c r="H128" s="74"/>
      <c r="I128" s="75">
        <v>0</v>
      </c>
      <c r="J128" s="75">
        <v>0</v>
      </c>
      <c r="K128" s="73">
        <v>0</v>
      </c>
      <c r="L128" s="76">
        <v>0</v>
      </c>
      <c r="M128" s="75">
        <v>0</v>
      </c>
      <c r="N128" s="75">
        <v>0</v>
      </c>
      <c r="O128" s="73">
        <v>0</v>
      </c>
      <c r="P128" s="76">
        <v>0</v>
      </c>
      <c r="Q128" s="75">
        <v>0</v>
      </c>
      <c r="R128" s="75">
        <v>0</v>
      </c>
      <c r="S128" s="73">
        <v>0</v>
      </c>
      <c r="T128" s="76">
        <v>-550</v>
      </c>
      <c r="U128" s="73">
        <v>0</v>
      </c>
      <c r="V128" s="76">
        <v>0</v>
      </c>
      <c r="W128" s="75">
        <v>0</v>
      </c>
      <c r="X128" s="76">
        <v>0</v>
      </c>
      <c r="Y128" s="73"/>
      <c r="Z128" s="80"/>
      <c r="AA128" s="74"/>
    </row>
    <row r="129" spans="1:27" ht="15.75">
      <c r="A129" s="70"/>
      <c r="B129" s="71" t="s">
        <v>87</v>
      </c>
      <c r="C129" s="71"/>
      <c r="D129" s="72"/>
      <c r="E129" s="73"/>
      <c r="F129" s="74"/>
      <c r="G129" s="73"/>
      <c r="H129" s="74"/>
      <c r="I129" s="75">
        <v>0</v>
      </c>
      <c r="J129" s="75">
        <v>0</v>
      </c>
      <c r="K129" s="73">
        <v>0</v>
      </c>
      <c r="L129" s="76">
        <v>0</v>
      </c>
      <c r="M129" s="75">
        <v>0</v>
      </c>
      <c r="N129" s="75">
        <v>0</v>
      </c>
      <c r="O129" s="73">
        <v>0</v>
      </c>
      <c r="P129" s="76">
        <v>0</v>
      </c>
      <c r="Q129" s="75">
        <v>0</v>
      </c>
      <c r="R129" s="75">
        <v>0</v>
      </c>
      <c r="S129" s="73">
        <v>0</v>
      </c>
      <c r="T129" s="76">
        <v>-10825</v>
      </c>
      <c r="U129" s="73">
        <v>0</v>
      </c>
      <c r="V129" s="76">
        <v>0</v>
      </c>
      <c r="W129" s="75">
        <v>0</v>
      </c>
      <c r="X129" s="76">
        <v>0</v>
      </c>
      <c r="Y129" s="73"/>
      <c r="Z129" s="80"/>
      <c r="AA129" s="74"/>
    </row>
    <row r="130" spans="1:27" ht="15.75">
      <c r="A130" s="70"/>
      <c r="B130" s="71" t="s">
        <v>88</v>
      </c>
      <c r="C130" s="71"/>
      <c r="D130" s="72"/>
      <c r="E130" s="73"/>
      <c r="F130" s="74"/>
      <c r="G130" s="73"/>
      <c r="H130" s="74"/>
      <c r="I130" s="75">
        <v>0</v>
      </c>
      <c r="J130" s="75">
        <v>0</v>
      </c>
      <c r="K130" s="73">
        <v>0</v>
      </c>
      <c r="L130" s="76">
        <v>0</v>
      </c>
      <c r="M130" s="75">
        <v>0</v>
      </c>
      <c r="N130" s="75">
        <v>0</v>
      </c>
      <c r="O130" s="73">
        <v>0</v>
      </c>
      <c r="P130" s="76">
        <v>0</v>
      </c>
      <c r="Q130" s="75">
        <v>0</v>
      </c>
      <c r="R130" s="75">
        <v>370</v>
      </c>
      <c r="S130" s="73">
        <v>0</v>
      </c>
      <c r="T130" s="76">
        <v>0</v>
      </c>
      <c r="U130" s="73">
        <v>0</v>
      </c>
      <c r="V130" s="76">
        <v>0</v>
      </c>
      <c r="W130" s="75">
        <v>0</v>
      </c>
      <c r="X130" s="76">
        <v>0</v>
      </c>
      <c r="Y130" s="73"/>
      <c r="Z130" s="80"/>
      <c r="AA130" s="74"/>
    </row>
    <row r="131" spans="1:27" ht="15.75">
      <c r="A131" s="70"/>
      <c r="B131" s="71" t="s">
        <v>89</v>
      </c>
      <c r="C131" s="71"/>
      <c r="D131" s="72"/>
      <c r="E131" s="73"/>
      <c r="F131" s="74"/>
      <c r="G131" s="73"/>
      <c r="H131" s="74"/>
      <c r="I131" s="75">
        <v>0</v>
      </c>
      <c r="J131" s="75">
        <v>0</v>
      </c>
      <c r="K131" s="73">
        <v>0</v>
      </c>
      <c r="L131" s="76">
        <v>0</v>
      </c>
      <c r="M131" s="75">
        <v>0</v>
      </c>
      <c r="N131" s="75">
        <v>0</v>
      </c>
      <c r="O131" s="73">
        <v>0</v>
      </c>
      <c r="P131" s="76">
        <v>0</v>
      </c>
      <c r="Q131" s="75">
        <v>0</v>
      </c>
      <c r="R131" s="75">
        <v>2130</v>
      </c>
      <c r="S131" s="73">
        <v>0</v>
      </c>
      <c r="T131" s="76">
        <v>0</v>
      </c>
      <c r="U131" s="73">
        <v>0</v>
      </c>
      <c r="V131" s="76">
        <v>0</v>
      </c>
      <c r="W131" s="75">
        <v>0</v>
      </c>
      <c r="X131" s="76">
        <v>0</v>
      </c>
      <c r="Y131" s="73"/>
      <c r="Z131" s="80"/>
      <c r="AA131" s="74"/>
    </row>
    <row r="132" spans="1:27" ht="15.75">
      <c r="A132" s="70"/>
      <c r="B132" s="71" t="s">
        <v>90</v>
      </c>
      <c r="C132" s="71"/>
      <c r="D132" s="72"/>
      <c r="E132" s="73"/>
      <c r="F132" s="74"/>
      <c r="G132" s="73"/>
      <c r="H132" s="74"/>
      <c r="I132" s="75">
        <v>0</v>
      </c>
      <c r="J132" s="75">
        <v>0</v>
      </c>
      <c r="K132" s="73">
        <v>0</v>
      </c>
      <c r="L132" s="76">
        <v>0</v>
      </c>
      <c r="M132" s="75">
        <v>0</v>
      </c>
      <c r="N132" s="75">
        <v>0</v>
      </c>
      <c r="O132" s="73">
        <v>0</v>
      </c>
      <c r="P132" s="76">
        <v>0</v>
      </c>
      <c r="Q132" s="75">
        <v>6</v>
      </c>
      <c r="R132" s="75">
        <v>601</v>
      </c>
      <c r="S132" s="73">
        <v>0</v>
      </c>
      <c r="T132" s="76">
        <v>0</v>
      </c>
      <c r="U132" s="73">
        <v>0</v>
      </c>
      <c r="V132" s="76">
        <v>0</v>
      </c>
      <c r="W132" s="75">
        <v>0</v>
      </c>
      <c r="X132" s="76">
        <v>0</v>
      </c>
      <c r="Y132" s="73"/>
      <c r="Z132" s="80"/>
      <c r="AA132" s="74"/>
    </row>
    <row r="133" spans="1:27" s="133" customFormat="1" ht="15.75">
      <c r="A133" s="61"/>
      <c r="B133" s="62" t="s">
        <v>91</v>
      </c>
      <c r="C133" s="62"/>
      <c r="D133" s="63"/>
      <c r="E133" s="64"/>
      <c r="F133" s="65"/>
      <c r="G133" s="64"/>
      <c r="H133" s="65"/>
      <c r="I133" s="66">
        <v>0</v>
      </c>
      <c r="J133" s="66">
        <v>0</v>
      </c>
      <c r="K133" s="64">
        <v>0</v>
      </c>
      <c r="L133" s="67">
        <v>0</v>
      </c>
      <c r="M133" s="66">
        <v>0</v>
      </c>
      <c r="N133" s="66">
        <v>0</v>
      </c>
      <c r="O133" s="64">
        <v>0</v>
      </c>
      <c r="P133" s="67">
        <v>0</v>
      </c>
      <c r="Q133" s="66">
        <v>-12</v>
      </c>
      <c r="R133" s="66">
        <v>-642</v>
      </c>
      <c r="S133" s="64">
        <v>0</v>
      </c>
      <c r="T133" s="67">
        <v>0</v>
      </c>
      <c r="U133" s="64">
        <v>0</v>
      </c>
      <c r="V133" s="67">
        <v>0</v>
      </c>
      <c r="W133" s="66">
        <v>0</v>
      </c>
      <c r="X133" s="67">
        <v>0</v>
      </c>
      <c r="Y133" s="64"/>
      <c r="Z133" s="68"/>
      <c r="AA133" s="65"/>
    </row>
    <row r="134" spans="1:27" s="133" customFormat="1" ht="15.75">
      <c r="A134" s="61"/>
      <c r="B134" s="62" t="s">
        <v>84</v>
      </c>
      <c r="C134" s="62"/>
      <c r="D134" s="63"/>
      <c r="E134" s="64"/>
      <c r="F134" s="65"/>
      <c r="G134" s="64"/>
      <c r="H134" s="65"/>
      <c r="I134" s="66">
        <v>0</v>
      </c>
      <c r="J134" s="66">
        <v>0</v>
      </c>
      <c r="K134" s="64">
        <v>0</v>
      </c>
      <c r="L134" s="67">
        <v>0</v>
      </c>
      <c r="M134" s="66">
        <v>0</v>
      </c>
      <c r="N134" s="66">
        <v>0</v>
      </c>
      <c r="O134" s="64">
        <v>0</v>
      </c>
      <c r="P134" s="67">
        <v>0</v>
      </c>
      <c r="Q134" s="66">
        <v>291</v>
      </c>
      <c r="R134" s="66">
        <v>14885</v>
      </c>
      <c r="S134" s="64">
        <v>0</v>
      </c>
      <c r="T134" s="67">
        <v>0</v>
      </c>
      <c r="U134" s="64">
        <v>0</v>
      </c>
      <c r="V134" s="67">
        <v>0</v>
      </c>
      <c r="W134" s="66">
        <v>0</v>
      </c>
      <c r="X134" s="67">
        <v>0</v>
      </c>
      <c r="Y134" s="64"/>
      <c r="Z134" s="68"/>
      <c r="AA134" s="65"/>
    </row>
    <row r="135" spans="1:27" s="103" customFormat="1" ht="15.75">
      <c r="A135" s="99"/>
      <c r="B135" s="69" t="s">
        <v>48</v>
      </c>
      <c r="C135" s="69"/>
      <c r="D135" s="100"/>
      <c r="E135" s="101"/>
      <c r="F135" s="102"/>
      <c r="G135" s="101"/>
      <c r="H135" s="102"/>
      <c r="I135" s="66">
        <v>0</v>
      </c>
      <c r="J135" s="66">
        <v>0</v>
      </c>
      <c r="K135" s="64">
        <v>0</v>
      </c>
      <c r="L135" s="67">
        <v>0</v>
      </c>
      <c r="M135" s="66">
        <v>0</v>
      </c>
      <c r="N135" s="66">
        <v>0</v>
      </c>
      <c r="O135" s="64">
        <v>0</v>
      </c>
      <c r="P135" s="67">
        <v>0</v>
      </c>
      <c r="Q135" s="66">
        <v>7</v>
      </c>
      <c r="R135" s="66">
        <v>645</v>
      </c>
      <c r="S135" s="64">
        <v>0</v>
      </c>
      <c r="T135" s="67">
        <v>0</v>
      </c>
      <c r="U135" s="64">
        <v>0</v>
      </c>
      <c r="V135" s="67">
        <v>0</v>
      </c>
      <c r="W135" s="66">
        <v>0</v>
      </c>
      <c r="X135" s="67">
        <v>0</v>
      </c>
      <c r="Y135" s="101"/>
      <c r="Z135" s="134"/>
      <c r="AA135" s="102"/>
    </row>
    <row r="136" spans="1:27" ht="15.75">
      <c r="A136" s="49"/>
      <c r="B136" s="50"/>
      <c r="C136" s="50"/>
      <c r="D136" s="51"/>
      <c r="E136" s="52"/>
      <c r="F136" s="53"/>
      <c r="G136" s="52"/>
      <c r="H136" s="53"/>
      <c r="I136" s="54"/>
      <c r="J136" s="54"/>
      <c r="K136" s="52"/>
      <c r="L136" s="55"/>
      <c r="M136" s="54"/>
      <c r="N136" s="54"/>
      <c r="O136" s="52"/>
      <c r="P136" s="55"/>
      <c r="Q136" s="54"/>
      <c r="R136" s="54"/>
      <c r="S136" s="52"/>
      <c r="T136" s="55"/>
      <c r="U136" s="52"/>
      <c r="V136" s="55"/>
      <c r="W136" s="54"/>
      <c r="X136" s="55"/>
      <c r="Y136" s="52"/>
      <c r="Z136" s="56"/>
      <c r="AA136" s="53"/>
    </row>
    <row r="137" spans="1:27" ht="15.75">
      <c r="A137" s="104" t="s">
        <v>92</v>
      </c>
      <c r="B137" s="105"/>
      <c r="C137" s="105"/>
      <c r="D137" s="106"/>
      <c r="E137" s="107">
        <f aca="true" t="shared" si="4" ref="E137:AA137">SUM(E114:E136)</f>
        <v>1159</v>
      </c>
      <c r="F137" s="108">
        <f t="shared" si="4"/>
        <v>115438</v>
      </c>
      <c r="G137" s="107">
        <f t="shared" si="4"/>
        <v>1514</v>
      </c>
      <c r="H137" s="108">
        <f t="shared" si="4"/>
        <v>143015</v>
      </c>
      <c r="I137" s="109">
        <f t="shared" si="4"/>
        <v>0</v>
      </c>
      <c r="J137" s="109">
        <f t="shared" si="4"/>
        <v>0</v>
      </c>
      <c r="K137" s="107">
        <f t="shared" si="4"/>
        <v>0</v>
      </c>
      <c r="L137" s="110">
        <f t="shared" si="4"/>
        <v>0</v>
      </c>
      <c r="M137" s="109">
        <f t="shared" si="4"/>
        <v>8</v>
      </c>
      <c r="N137" s="109">
        <f t="shared" si="4"/>
        <v>673</v>
      </c>
      <c r="O137" s="107">
        <f t="shared" si="4"/>
        <v>0</v>
      </c>
      <c r="P137" s="110">
        <f t="shared" si="4"/>
        <v>0</v>
      </c>
      <c r="Q137" s="109">
        <f t="shared" si="4"/>
        <v>951</v>
      </c>
      <c r="R137" s="109">
        <f t="shared" si="4"/>
        <v>126042</v>
      </c>
      <c r="S137" s="107">
        <f t="shared" si="4"/>
        <v>1108</v>
      </c>
      <c r="T137" s="110">
        <f t="shared" si="4"/>
        <v>52630</v>
      </c>
      <c r="U137" s="107">
        <f t="shared" si="4"/>
        <v>0</v>
      </c>
      <c r="V137" s="110">
        <f t="shared" si="4"/>
        <v>0</v>
      </c>
      <c r="W137" s="109">
        <f t="shared" si="4"/>
        <v>0</v>
      </c>
      <c r="X137" s="110">
        <f t="shared" si="4"/>
        <v>0</v>
      </c>
      <c r="Y137" s="107">
        <f t="shared" si="4"/>
        <v>3091</v>
      </c>
      <c r="Z137" s="111">
        <f t="shared" si="4"/>
        <v>2067</v>
      </c>
      <c r="AA137" s="108">
        <f t="shared" si="4"/>
        <v>182436</v>
      </c>
    </row>
    <row r="138" spans="1:27" ht="15.75">
      <c r="A138" s="135"/>
      <c r="B138" s="136"/>
      <c r="C138" s="136"/>
      <c r="D138" s="51"/>
      <c r="E138" s="52"/>
      <c r="F138" s="53"/>
      <c r="G138" s="52"/>
      <c r="H138" s="53"/>
      <c r="I138" s="54"/>
      <c r="J138" s="54"/>
      <c r="K138" s="52"/>
      <c r="L138" s="55"/>
      <c r="M138" s="54"/>
      <c r="N138" s="54"/>
      <c r="O138" s="52"/>
      <c r="P138" s="55"/>
      <c r="Q138" s="54"/>
      <c r="R138" s="54"/>
      <c r="S138" s="52"/>
      <c r="T138" s="55"/>
      <c r="U138" s="52"/>
      <c r="V138" s="55"/>
      <c r="W138" s="54" t="s">
        <v>93</v>
      </c>
      <c r="X138" s="55"/>
      <c r="Y138" s="52"/>
      <c r="Z138" s="56"/>
      <c r="AA138" s="53"/>
    </row>
    <row r="139" spans="1:27" ht="12.75">
      <c r="A139" s="49" t="s">
        <v>94</v>
      </c>
      <c r="B139" s="50"/>
      <c r="C139" s="50"/>
      <c r="D139" s="137"/>
      <c r="E139" s="138">
        <f aca="true" t="shared" si="5" ref="E139:AA139">+E76+E100+E112+E137</f>
        <v>4155</v>
      </c>
      <c r="F139" s="139">
        <f t="shared" si="5"/>
        <v>412167</v>
      </c>
      <c r="G139" s="138">
        <f t="shared" si="5"/>
        <v>4766</v>
      </c>
      <c r="H139" s="139">
        <f t="shared" si="5"/>
        <v>461555</v>
      </c>
      <c r="I139" s="140">
        <f t="shared" si="5"/>
        <v>445</v>
      </c>
      <c r="J139" s="140">
        <f t="shared" si="5"/>
        <v>39649.672</v>
      </c>
      <c r="K139" s="138">
        <f t="shared" si="5"/>
        <v>373</v>
      </c>
      <c r="L139" s="141">
        <f t="shared" si="5"/>
        <v>31584.328</v>
      </c>
      <c r="M139" s="140">
        <f t="shared" si="5"/>
        <v>717</v>
      </c>
      <c r="N139" s="140">
        <f t="shared" si="5"/>
        <v>62455</v>
      </c>
      <c r="O139" s="138">
        <f t="shared" si="5"/>
        <v>516</v>
      </c>
      <c r="P139" s="141">
        <f t="shared" si="5"/>
        <v>60153</v>
      </c>
      <c r="Q139" s="140">
        <f t="shared" si="5"/>
        <v>1073</v>
      </c>
      <c r="R139" s="140">
        <f t="shared" si="5"/>
        <v>140400</v>
      </c>
      <c r="S139" s="138">
        <f t="shared" si="5"/>
        <v>1185</v>
      </c>
      <c r="T139" s="141">
        <f t="shared" si="5"/>
        <v>57571</v>
      </c>
      <c r="U139" s="138">
        <f t="shared" si="5"/>
        <v>153</v>
      </c>
      <c r="V139" s="141">
        <f t="shared" si="5"/>
        <v>37854</v>
      </c>
      <c r="W139" s="140">
        <f t="shared" si="5"/>
        <v>545</v>
      </c>
      <c r="X139" s="141">
        <f t="shared" si="5"/>
        <v>62663</v>
      </c>
      <c r="Y139" s="138">
        <f t="shared" si="5"/>
        <v>9367</v>
      </c>
      <c r="Z139" s="142">
        <f t="shared" si="5"/>
        <v>5007</v>
      </c>
      <c r="AA139" s="139">
        <f t="shared" si="5"/>
        <v>501697</v>
      </c>
    </row>
    <row r="140" spans="1:27" ht="12.75">
      <c r="A140" s="49"/>
      <c r="B140" s="50"/>
      <c r="C140" s="50"/>
      <c r="D140" s="143"/>
      <c r="E140" s="52"/>
      <c r="F140" s="53"/>
      <c r="G140" s="52"/>
      <c r="H140" s="53"/>
      <c r="I140" s="54"/>
      <c r="J140" s="54"/>
      <c r="K140" s="52"/>
      <c r="L140" s="55"/>
      <c r="M140" s="54"/>
      <c r="N140" s="54"/>
      <c r="O140" s="52"/>
      <c r="P140" s="55"/>
      <c r="Q140" s="54"/>
      <c r="R140" s="54"/>
      <c r="S140" s="52"/>
      <c r="T140" s="55"/>
      <c r="U140" s="52"/>
      <c r="V140" s="55"/>
      <c r="W140" s="54"/>
      <c r="X140" s="55"/>
      <c r="Y140" s="52"/>
      <c r="Z140" s="56"/>
      <c r="AA140" s="53"/>
    </row>
    <row r="141" spans="1:27" ht="12.75">
      <c r="A141" s="204" t="s">
        <v>95</v>
      </c>
      <c r="B141" s="172"/>
      <c r="C141" s="172"/>
      <c r="D141" s="172"/>
      <c r="E141" s="52">
        <v>0</v>
      </c>
      <c r="F141" s="53">
        <v>0</v>
      </c>
      <c r="G141" s="52">
        <v>0</v>
      </c>
      <c r="H141" s="53">
        <v>-12795</v>
      </c>
      <c r="I141" s="54"/>
      <c r="J141" s="54"/>
      <c r="K141" s="52"/>
      <c r="L141" s="55"/>
      <c r="M141" s="54"/>
      <c r="N141" s="54"/>
      <c r="O141" s="52"/>
      <c r="P141" s="55"/>
      <c r="Q141" s="54"/>
      <c r="R141" s="54"/>
      <c r="S141" s="52"/>
      <c r="T141" s="55"/>
      <c r="U141" s="52"/>
      <c r="V141" s="55"/>
      <c r="W141" s="54"/>
      <c r="X141" s="55"/>
      <c r="Y141" s="52"/>
      <c r="Z141" s="56">
        <v>0</v>
      </c>
      <c r="AA141" s="53">
        <v>-12795</v>
      </c>
    </row>
    <row r="142" spans="1:27" ht="12.75">
      <c r="A142" s="204" t="s">
        <v>96</v>
      </c>
      <c r="B142" s="172"/>
      <c r="C142" s="172"/>
      <c r="D142" s="172"/>
      <c r="E142" s="52">
        <v>0</v>
      </c>
      <c r="F142" s="53">
        <v>0</v>
      </c>
      <c r="G142" s="52">
        <v>0</v>
      </c>
      <c r="H142" s="53">
        <v>-14100</v>
      </c>
      <c r="I142" s="54"/>
      <c r="J142" s="54"/>
      <c r="K142" s="52"/>
      <c r="L142" s="55"/>
      <c r="M142" s="54"/>
      <c r="N142" s="54"/>
      <c r="O142" s="52"/>
      <c r="P142" s="55"/>
      <c r="Q142" s="54"/>
      <c r="R142" s="54"/>
      <c r="S142" s="52"/>
      <c r="T142" s="55"/>
      <c r="U142" s="52"/>
      <c r="V142" s="55"/>
      <c r="W142" s="54"/>
      <c r="X142" s="55"/>
      <c r="Y142" s="52"/>
      <c r="Z142" s="56">
        <v>0</v>
      </c>
      <c r="AA142" s="53">
        <v>0</v>
      </c>
    </row>
    <row r="143" spans="1:27" ht="12.75">
      <c r="A143" s="59" t="s">
        <v>97</v>
      </c>
      <c r="B143" s="60"/>
      <c r="C143" s="60"/>
      <c r="D143" s="60"/>
      <c r="E143" s="52">
        <v>0</v>
      </c>
      <c r="F143" s="53">
        <v>0</v>
      </c>
      <c r="G143" s="52">
        <v>0</v>
      </c>
      <c r="H143" s="53">
        <v>0</v>
      </c>
      <c r="I143" s="54"/>
      <c r="J143" s="54"/>
      <c r="K143" s="52"/>
      <c r="L143" s="55"/>
      <c r="M143" s="54"/>
      <c r="N143" s="54"/>
      <c r="O143" s="52"/>
      <c r="P143" s="55"/>
      <c r="Q143" s="54"/>
      <c r="R143" s="54"/>
      <c r="S143" s="52"/>
      <c r="T143" s="55"/>
      <c r="U143" s="52"/>
      <c r="V143" s="55"/>
      <c r="W143" s="54"/>
      <c r="X143" s="55"/>
      <c r="Y143" s="52"/>
      <c r="Z143" s="56">
        <v>0</v>
      </c>
      <c r="AA143" s="53">
        <v>-12349</v>
      </c>
    </row>
    <row r="144" spans="1:27" ht="12.75">
      <c r="A144" s="59"/>
      <c r="B144" s="60"/>
      <c r="C144" s="60"/>
      <c r="D144" s="143"/>
      <c r="E144" s="52"/>
      <c r="F144" s="53"/>
      <c r="G144" s="52"/>
      <c r="H144" s="53"/>
      <c r="I144" s="54"/>
      <c r="J144" s="54"/>
      <c r="K144" s="52"/>
      <c r="L144" s="55"/>
      <c r="M144" s="54"/>
      <c r="N144" s="54"/>
      <c r="O144" s="52"/>
      <c r="P144" s="55"/>
      <c r="Q144" s="54"/>
      <c r="R144" s="54"/>
      <c r="S144" s="52"/>
      <c r="T144" s="55"/>
      <c r="U144" s="52"/>
      <c r="V144" s="55"/>
      <c r="W144" s="54"/>
      <c r="X144" s="55"/>
      <c r="Y144" s="52"/>
      <c r="Z144" s="56"/>
      <c r="AA144" s="53"/>
    </row>
    <row r="145" spans="1:27" ht="13.5" thickBot="1">
      <c r="A145" s="144" t="s">
        <v>98</v>
      </c>
      <c r="B145" s="145"/>
      <c r="C145" s="145"/>
      <c r="D145" s="146"/>
      <c r="E145" s="147">
        <f aca="true" t="shared" si="6" ref="E145:AA145">SUM(E139:E144)</f>
        <v>4155</v>
      </c>
      <c r="F145" s="148">
        <f t="shared" si="6"/>
        <v>412167</v>
      </c>
      <c r="G145" s="147">
        <f t="shared" si="6"/>
        <v>4766</v>
      </c>
      <c r="H145" s="148">
        <f t="shared" si="6"/>
        <v>434660</v>
      </c>
      <c r="I145" s="149">
        <f t="shared" si="6"/>
        <v>445</v>
      </c>
      <c r="J145" s="149">
        <f t="shared" si="6"/>
        <v>39649.672</v>
      </c>
      <c r="K145" s="147">
        <f t="shared" si="6"/>
        <v>373</v>
      </c>
      <c r="L145" s="150">
        <f t="shared" si="6"/>
        <v>31584.328</v>
      </c>
      <c r="M145" s="149">
        <f t="shared" si="6"/>
        <v>717</v>
      </c>
      <c r="N145" s="149">
        <f t="shared" si="6"/>
        <v>62455</v>
      </c>
      <c r="O145" s="147">
        <f t="shared" si="6"/>
        <v>516</v>
      </c>
      <c r="P145" s="150">
        <f t="shared" si="6"/>
        <v>60153</v>
      </c>
      <c r="Q145" s="149">
        <f t="shared" si="6"/>
        <v>1073</v>
      </c>
      <c r="R145" s="149">
        <f t="shared" si="6"/>
        <v>140400</v>
      </c>
      <c r="S145" s="147">
        <f t="shared" si="6"/>
        <v>1185</v>
      </c>
      <c r="T145" s="150">
        <f t="shared" si="6"/>
        <v>57571</v>
      </c>
      <c r="U145" s="147">
        <f t="shared" si="6"/>
        <v>153</v>
      </c>
      <c r="V145" s="150">
        <f t="shared" si="6"/>
        <v>37854</v>
      </c>
      <c r="W145" s="149">
        <f t="shared" si="6"/>
        <v>545</v>
      </c>
      <c r="X145" s="150">
        <f t="shared" si="6"/>
        <v>62663</v>
      </c>
      <c r="Y145" s="150">
        <f t="shared" si="6"/>
        <v>9367</v>
      </c>
      <c r="Z145" s="151">
        <f t="shared" si="6"/>
        <v>5007</v>
      </c>
      <c r="AA145" s="148">
        <f t="shared" si="6"/>
        <v>476553</v>
      </c>
    </row>
    <row r="146" spans="1:27" ht="15.75">
      <c r="A146" s="81"/>
      <c r="B146" s="81"/>
      <c r="C146" s="81"/>
      <c r="D146" s="136"/>
      <c r="E146" s="81"/>
      <c r="F146" s="152"/>
      <c r="G146" s="81"/>
      <c r="H146" s="152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153"/>
      <c r="AA146" s="154"/>
    </row>
    <row r="147" spans="1:27" ht="15.75">
      <c r="A147" s="136" t="s">
        <v>99</v>
      </c>
      <c r="B147" s="136"/>
      <c r="C147" s="136"/>
      <c r="D147" s="155"/>
      <c r="E147" s="81"/>
      <c r="F147" s="152"/>
      <c r="G147" s="81"/>
      <c r="H147" s="152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154"/>
      <c r="Z147" s="153"/>
      <c r="AA147" s="153"/>
    </row>
    <row r="148" spans="1:27" ht="15.75">
      <c r="A148" s="156" t="s">
        <v>100</v>
      </c>
      <c r="B148" s="173" t="s">
        <v>101</v>
      </c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154"/>
      <c r="Z148" s="81"/>
      <c r="AA148" s="154"/>
    </row>
    <row r="149" spans="1:27" ht="6" customHeight="1">
      <c r="A149" s="156"/>
      <c r="B149" s="156"/>
      <c r="C149" s="156"/>
      <c r="D149" s="157"/>
      <c r="E149" s="157"/>
      <c r="F149" s="158"/>
      <c r="G149" s="157"/>
      <c r="H149" s="158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</row>
    <row r="150" spans="1:27" ht="15.75">
      <c r="A150" s="156" t="s">
        <v>102</v>
      </c>
      <c r="B150" s="173" t="s">
        <v>103</v>
      </c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</row>
    <row r="151" spans="1:27" ht="6" customHeight="1">
      <c r="A151" s="156"/>
      <c r="B151" s="156"/>
      <c r="C151" s="156"/>
      <c r="D151" s="157"/>
      <c r="E151" s="157"/>
      <c r="F151" s="158"/>
      <c r="G151" s="157"/>
      <c r="H151" s="158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</row>
    <row r="152" spans="1:27" ht="15.75">
      <c r="A152" s="156" t="s">
        <v>104</v>
      </c>
      <c r="B152" s="173" t="s">
        <v>105</v>
      </c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</row>
    <row r="153" spans="1:27" ht="15.75">
      <c r="A153" s="156"/>
      <c r="B153" s="173" t="s">
        <v>106</v>
      </c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</row>
    <row r="154" spans="1:27" ht="15.75">
      <c r="A154" s="156"/>
      <c r="B154" s="173" t="s">
        <v>107</v>
      </c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</row>
    <row r="155" spans="1:27" ht="15.75">
      <c r="A155" s="156"/>
      <c r="B155" s="173" t="s">
        <v>108</v>
      </c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</row>
    <row r="156" spans="1:27" ht="6" customHeight="1">
      <c r="A156" s="156"/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</row>
    <row r="157" spans="1:27" ht="15.75">
      <c r="A157" s="156" t="s">
        <v>109</v>
      </c>
      <c r="B157" s="173" t="s">
        <v>110</v>
      </c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</row>
    <row r="158" spans="1:27" ht="15.75">
      <c r="A158" s="156"/>
      <c r="B158" s="173" t="s">
        <v>111</v>
      </c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1:27" ht="15.75">
      <c r="A159" s="156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</row>
    <row r="160" spans="1:27" ht="12.75">
      <c r="A160" s="81"/>
      <c r="B160" s="81"/>
      <c r="C160" s="81"/>
      <c r="D160" s="60"/>
      <c r="E160" s="81"/>
      <c r="F160" s="152"/>
      <c r="G160" s="81"/>
      <c r="H160" s="152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</row>
    <row r="161" spans="1:27" ht="15.75">
      <c r="A161" s="159" t="s">
        <v>112</v>
      </c>
      <c r="B161" s="160"/>
      <c r="C161" s="160"/>
      <c r="D161" s="136"/>
      <c r="E161" s="160"/>
      <c r="F161" s="161"/>
      <c r="G161" s="160"/>
      <c r="H161" s="161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</row>
    <row r="162" spans="1:27" ht="15.75">
      <c r="A162" s="162" t="s">
        <v>113</v>
      </c>
      <c r="B162" s="160" t="s">
        <v>114</v>
      </c>
      <c r="C162" s="160"/>
      <c r="D162" s="163"/>
      <c r="E162" s="160"/>
      <c r="F162" s="161"/>
      <c r="G162" s="160"/>
      <c r="H162" s="161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</row>
  </sheetData>
  <mergeCells count="27">
    <mergeCell ref="B157:N157"/>
    <mergeCell ref="B158:N158"/>
    <mergeCell ref="B159:M159"/>
    <mergeCell ref="B152:N152"/>
    <mergeCell ref="B153:N153"/>
    <mergeCell ref="B154:N154"/>
    <mergeCell ref="B155:M155"/>
    <mergeCell ref="A141:D141"/>
    <mergeCell ref="A142:D142"/>
    <mergeCell ref="B148:N148"/>
    <mergeCell ref="B150:N150"/>
    <mergeCell ref="Z9:AA11"/>
    <mergeCell ref="I10:X10"/>
    <mergeCell ref="Y10:Y13"/>
    <mergeCell ref="I11:J12"/>
    <mergeCell ref="K11:L12"/>
    <mergeCell ref="M11:N12"/>
    <mergeCell ref="O11:P12"/>
    <mergeCell ref="Q11:R12"/>
    <mergeCell ref="S11:T12"/>
    <mergeCell ref="U11:V12"/>
    <mergeCell ref="I9:Y9"/>
    <mergeCell ref="A7:D7"/>
    <mergeCell ref="A9:D13"/>
    <mergeCell ref="E9:F11"/>
    <mergeCell ref="G9:H11"/>
    <mergeCell ref="W11:X12"/>
  </mergeCells>
  <printOptions horizontalCentered="1"/>
  <pageMargins left="0.75" right="0" top="0.5" bottom="0.25" header="0.5" footer="0.5"/>
  <pageSetup horizontalDpi="600" verticalDpi="600" orientation="landscape" paperSize="17" scale="66" r:id="rId1"/>
  <rowBreaks count="2" manualBreakCount="2">
    <brk id="59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Smithsonian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LaJaniese</dc:creator>
  <cp:keywords/>
  <dc:description/>
  <cp:lastModifiedBy>LaJaniese</cp:lastModifiedBy>
  <cp:lastPrinted>2003-01-23T15:46:22Z</cp:lastPrinted>
  <dcterms:created xsi:type="dcterms:W3CDTF">2003-01-21T14:55:05Z</dcterms:created>
  <dcterms:modified xsi:type="dcterms:W3CDTF">2003-01-23T15:46:54Z</dcterms:modified>
  <cp:category/>
  <cp:version/>
  <cp:contentType/>
  <cp:contentStatus/>
</cp:coreProperties>
</file>